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 activeTab="2"/>
  </bookViews>
  <sheets>
    <sheet name="基金收入" sheetId="1" r:id="rId1"/>
    <sheet name="基金支出" sheetId="2" r:id="rId2"/>
    <sheet name="本级基金支出" sheetId="3" r:id="rId3"/>
    <sheet name="专项债务限额表" sheetId="4" r:id="rId4"/>
    <sheet name="专项债务余额情况表" sheetId="5" r:id="rId5"/>
  </sheets>
  <definedNames>
    <definedName name="_xlnm.Print_Titles" localSheetId="0">基金收入!$1:$4</definedName>
    <definedName name="_xlnm._FilterDatabase" localSheetId="1" hidden="1">基金支出!$A$3:$IL$73</definedName>
    <definedName name="_xlnm.Print_Area" localSheetId="1">基金支出!$A$1:$F$73</definedName>
    <definedName name="_xlnm.Print_Titles" localSheetId="1">基金支出!$1:$3</definedName>
    <definedName name="_xlnm._FilterDatabase" localSheetId="2" hidden="1">本级基金支出!$A$3:$IL$73</definedName>
    <definedName name="_xlnm.Print_Area" localSheetId="2">本级基金支出!$A$1:$F$73</definedName>
    <definedName name="_xlnm.Print_Titles" localSheetId="2">本级基金支出!$1:$3</definedName>
  </definedNames>
  <calcPr calcId="144525"/>
</workbook>
</file>

<file path=xl/sharedStrings.xml><?xml version="1.0" encoding="utf-8"?>
<sst xmlns="http://schemas.openxmlformats.org/spreadsheetml/2006/main" count="106">
  <si>
    <t>缙云县2018年政府性基金预算收入决算表</t>
  </si>
  <si>
    <t>单位:万元</t>
  </si>
  <si>
    <t>预算科目</t>
  </si>
  <si>
    <t>2018年预算数</t>
  </si>
  <si>
    <t>2018年决算数</t>
  </si>
  <si>
    <t>2017年决算数</t>
  </si>
  <si>
    <t>完成预算%</t>
  </si>
  <si>
    <t>比上年+、-%</t>
  </si>
  <si>
    <t>本级收入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</si>
  <si>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</si>
  <si>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</si>
  <si>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</si>
  <si>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</si>
  <si>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</si>
  <si>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</si>
  <si>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</si>
  <si>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污水处理费收入</t>
  </si>
  <si>
    <t>其他政府性基金收入</t>
  </si>
  <si>
    <t>转移性收入</t>
  </si>
  <si>
    <t>上级补助收入</t>
  </si>
  <si>
    <t>地方政府专项债券转贷收入</t>
  </si>
  <si>
    <t>使用结转资金</t>
  </si>
  <si>
    <t>调入资金</t>
  </si>
  <si>
    <t>合           计</t>
  </si>
  <si>
    <t>缙云县2018年政府性基金预算支出决算表</t>
  </si>
  <si>
    <t xml:space="preserve"> 本级支出</t>
  </si>
  <si>
    <t>（一）文化体育与传媒支出</t>
  </si>
  <si>
    <t xml:space="preserve">     国家电影事业发展专项资金及对应专项债务收入安排的支出</t>
  </si>
  <si>
    <t xml:space="preserve">        资助城市影院</t>
  </si>
  <si>
    <t>(二)社会保障和就业支出</t>
  </si>
  <si>
    <r>
      <rPr>
        <sz val="10"/>
        <rFont val="Times New Roman"/>
        <charset val="0"/>
      </rPr>
      <t xml:space="preserve">        </t>
    </r>
    <r>
      <rPr>
        <sz val="10"/>
        <rFont val="宋体"/>
        <charset val="0"/>
      </rPr>
      <t>大中型水库移民后期扶持基金支出</t>
    </r>
  </si>
  <si>
    <t xml:space="preserve">        基础设施建设和经济发展</t>
  </si>
  <si>
    <t xml:space="preserve">        其他大中型水库移民后期扶持基金支出</t>
  </si>
  <si>
    <t xml:space="preserve">   小型水库移民扶助基金支出</t>
  </si>
  <si>
    <t>(二)城乡社区支出</t>
  </si>
  <si>
    <t xml:space="preserve">     国有土地使用权出让收入及对应专项债务收入安排的支出</t>
  </si>
  <si>
    <t xml:space="preserve">          征地和拆迁补偿支出</t>
  </si>
  <si>
    <t xml:space="preserve">          土地开发支出</t>
  </si>
  <si>
    <t xml:space="preserve">          城市建设支出</t>
  </si>
  <si>
    <t xml:space="preserve">          农村基础设施建设支出</t>
  </si>
  <si>
    <t xml:space="preserve">          补助被征地农民支出</t>
  </si>
  <si>
    <t xml:space="preserve">          土地出让业务支出</t>
  </si>
  <si>
    <t xml:space="preserve">          廉租住房支出</t>
  </si>
  <si>
    <t xml:space="preserve">          其他国有土地使用权出让
          收入安排的支出</t>
  </si>
  <si>
    <t xml:space="preserve">     城市公用事业费附加及对应专项债务收入安排的支出</t>
  </si>
  <si>
    <t xml:space="preserve">       城市公共设施</t>
  </si>
  <si>
    <t xml:space="preserve">      其他城市公用事业附加安排的支出</t>
  </si>
  <si>
    <t xml:space="preserve">     国有土地收益基金及对应专项债务收入安排的支出</t>
  </si>
  <si>
    <t xml:space="preserve">         征地和拆迁补偿支出</t>
  </si>
  <si>
    <t xml:space="preserve">     农业土地开发资金及对应专项债务收入安排的支出</t>
  </si>
  <si>
    <t xml:space="preserve">     新增建设用地土地有偿使用费及对应专项债务收入安排的支出</t>
  </si>
  <si>
    <t xml:space="preserve">         基本农田建设和保护支出</t>
  </si>
  <si>
    <t xml:space="preserve">         土地整理支出</t>
  </si>
  <si>
    <t xml:space="preserve">     城市基础设施配套费及对应专项债务收入安排的支出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</si>
  <si>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</si>
  <si>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</si>
  <si>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</si>
  <si>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污水处理费及对应专项债务收入安排的支出</t>
  </si>
  <si>
    <t xml:space="preserve">        污水处理设施建设及运营</t>
  </si>
  <si>
    <t>(三)农林水支出</t>
  </si>
  <si>
    <t xml:space="preserve">    大中型水库库区基金及对应专项债务收入安排的支出</t>
  </si>
  <si>
    <t xml:space="preserve">      基础设施建设和经济发展</t>
  </si>
  <si>
    <t xml:space="preserve">      其他大中型水库库区基金支出</t>
  </si>
  <si>
    <t>(四)交通运输支出</t>
  </si>
  <si>
    <t xml:space="preserve">     车辆通行费及对应专项债务收入安排的支出</t>
  </si>
  <si>
    <t xml:space="preserve">         其他车辆通行费安排的支出</t>
  </si>
  <si>
    <t>(五)资源勘探信息等支出</t>
  </si>
  <si>
    <t xml:space="preserve">     新型墙体材料专项基金及对应专项债务收入安排的支出</t>
  </si>
  <si>
    <t xml:space="preserve">      技改贴息和补助</t>
  </si>
  <si>
    <t xml:space="preserve">      宣传和培训</t>
  </si>
  <si>
    <t xml:space="preserve">      其他新型墙体材料专项基金支出</t>
  </si>
  <si>
    <t>(六)商业服务业等支出</t>
  </si>
  <si>
    <t xml:space="preserve">   　旅游发展基金支出</t>
  </si>
  <si>
    <t xml:space="preserve">      地方旅游开发项目补助</t>
  </si>
  <si>
    <t>(七)其他支出</t>
  </si>
  <si>
    <t xml:space="preserve">     其他政府性基金及对应专项债务
     收入安排的支出</t>
  </si>
  <si>
    <t xml:space="preserve">     彩票公益金及对应专项债务收入
     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</si>
  <si>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</si>
  <si>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</si>
  <si>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</si>
  <si>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</si>
  <si>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用于其他社会公益事业的彩票公益金支出</t>
  </si>
  <si>
    <t>(八)债务付息支出</t>
  </si>
  <si>
    <t xml:space="preserve">       地方政府专项债务付息支出</t>
  </si>
  <si>
    <t xml:space="preserve">          国有土地使用权出让金债务付息支出</t>
  </si>
  <si>
    <t>(九)债务发行费用支出</t>
  </si>
  <si>
    <t xml:space="preserve">       地方政府专项债务发行费用支出</t>
  </si>
  <si>
    <t xml:space="preserve">          国有土地使用权出让金债务发行费用支出</t>
  </si>
  <si>
    <t>转移性支出</t>
  </si>
  <si>
    <t>(一)上解支出</t>
  </si>
  <si>
    <t>(二)债务还本支出</t>
  </si>
  <si>
    <t>(三) 调出资金</t>
  </si>
  <si>
    <t>(四) 年终结余</t>
  </si>
  <si>
    <t>支出合计</t>
  </si>
  <si>
    <t>缙云县2018年本级政府性基金预算支出决算表</t>
  </si>
  <si>
    <t>缙云县2018年地方政府专项债务限额表</t>
  </si>
  <si>
    <t>单位：亿元</t>
  </si>
  <si>
    <t>地  区</t>
  </si>
  <si>
    <t>2018年</t>
  </si>
  <si>
    <t>缙云县</t>
  </si>
  <si>
    <t>缙云县2018年地方政府专项债务余额情况表</t>
  </si>
  <si>
    <t>项 目</t>
  </si>
  <si>
    <t>一、2018年地方政府专项债务发行</t>
  </si>
  <si>
    <t>其中：2018年地方政府专项债务余额新增限额</t>
  </si>
  <si>
    <t>二、2018年地方政府专项债务还本额</t>
  </si>
  <si>
    <t>三、2018年末地方政府专项债务余额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</si>
</sst>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%"/>
    <numFmt numFmtId="179" formatCode="0.0_ "/>
  </numFmts>
  <fonts count="32"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Times New Roman"/>
      <charset val="0"/>
    </font>
    <font>
      <b/>
      <sz val="18"/>
      <name val="方正小标宋_GBK"/>
      <charset val="134"/>
    </font>
    <font>
      <b/>
      <sz val="16"/>
      <name val="Times New Roman"/>
      <charset val="0"/>
    </font>
    <font>
      <b/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78" fontId="0" fillId="0" borderId="0" xfId="0" applyNumberFormat="1" applyFont="1" applyFill="1"/>
    <xf numFmtId="0" fontId="0" fillId="0" borderId="0" xfId="0" applyFont="1" applyFill="1"/>
    <xf numFmtId="178" fontId="5" fillId="0" borderId="0" xfId="0" applyNumberFormat="1" applyFont="1" applyFill="1"/>
    <xf numFmtId="0" fontId="5" fillId="0" borderId="0" xfId="0" applyFont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  <xf numFmtId="179" fontId="3" fillId="0" borderId="1" xfId="5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177" fontId="8" fillId="0" borderId="1" xfId="5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vertical="center" wrapText="1"/>
    </xf>
    <xf numFmtId="0" fontId="3" fillId="0" borderId="1" xfId="50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 applyProtection="1">
      <alignment vertical="center" wrapText="1"/>
    </xf>
    <xf numFmtId="177" fontId="3" fillId="0" borderId="3" xfId="0" applyNumberFormat="1" applyFont="1" applyFill="1" applyBorder="1" applyAlignment="1" applyProtection="1">
      <alignment vertical="center"/>
    </xf>
    <xf numFmtId="0" fontId="3" fillId="0" borderId="3" xfId="49" applyNumberFormat="1" applyFont="1" applyFill="1" applyBorder="1" applyAlignment="1" applyProtection="1">
      <alignment vertical="center" wrapText="1"/>
    </xf>
    <xf numFmtId="0" fontId="3" fillId="0" borderId="1" xfId="49" applyNumberFormat="1" applyFont="1" applyFill="1" applyBorder="1" applyAlignment="1" applyProtection="1">
      <alignment horizontal="justify" vertical="center" wrapText="1"/>
    </xf>
    <xf numFmtId="0" fontId="8" fillId="0" borderId="1" xfId="50" applyFont="1" applyFill="1" applyBorder="1" applyAlignment="1">
      <alignment horizontal="center" vertical="center"/>
    </xf>
    <xf numFmtId="44" fontId="0" fillId="0" borderId="0" xfId="4" applyFont="1" applyFill="1" applyAlignment="1">
      <alignment horizontal="center"/>
    </xf>
    <xf numFmtId="0" fontId="0" fillId="0" borderId="0" xfId="51" applyFont="1" applyFill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支出预算12.9" xfId="50"/>
    <cellStyle name="常规_附表：政府性基金预算2013年预计收支完成及2014年预算安排情况表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3" sqref="A3:F3"/>
    </sheetView>
  </sheetViews>
  <sheetFormatPr defaultColWidth="9.125" defaultRowHeight="14.25" outlineLevelCol="5"/>
  <cols>
    <col min="1" max="1" width="31.5" style="12" customWidth="1"/>
    <col min="2" max="2" width="14" style="12" customWidth="1"/>
    <col min="3" max="3" width="12.875" style="12" customWidth="1"/>
    <col min="4" max="4" width="0.375" style="12" hidden="1" customWidth="1"/>
    <col min="5" max="6" width="12.375" style="12" customWidth="1"/>
    <col min="7" max="16382" width="9.125" style="35" customWidth="1"/>
    <col min="16383" max="16384" width="9.125" style="35"/>
  </cols>
  <sheetData>
    <row r="1" s="12" customFormat="1" ht="33.95" customHeight="1" spans="1:6">
      <c r="A1" s="36" t="s">
        <v>0</v>
      </c>
      <c r="B1" s="36"/>
      <c r="C1" s="36"/>
      <c r="D1" s="36"/>
      <c r="E1" s="36"/>
      <c r="F1" s="36"/>
    </row>
    <row r="2" s="12" customFormat="1" ht="17.1" customHeight="1" spans="1:6">
      <c r="A2" s="37"/>
      <c r="B2" s="37"/>
      <c r="C2" s="37"/>
      <c r="D2" s="37"/>
      <c r="E2" s="37"/>
      <c r="F2" s="37"/>
    </row>
    <row r="3" s="12" customFormat="1" ht="17.1" customHeight="1" spans="1:6">
      <c r="A3" s="37" t="s">
        <v>1</v>
      </c>
      <c r="B3" s="37"/>
      <c r="C3" s="37"/>
      <c r="D3" s="37"/>
      <c r="E3" s="37"/>
      <c r="F3" s="37"/>
    </row>
    <row r="4" s="12" customFormat="1" ht="25.5" customHeight="1" spans="1:6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</row>
    <row r="5" s="12" customFormat="1" ht="25.5" customHeight="1" spans="1:6">
      <c r="A5" s="38" t="s">
        <v>8</v>
      </c>
      <c r="B5" s="19">
        <f>SUM(B6:B14)</f>
        <v>404360</v>
      </c>
      <c r="C5" s="19">
        <f>SUM(C6:C14)</f>
        <v>248775</v>
      </c>
      <c r="D5" s="19">
        <v>173842</v>
      </c>
      <c r="E5" s="39">
        <f t="shared" ref="E5:E8" si="0">C5/B5*100</f>
        <v>61.5231476901771</v>
      </c>
      <c r="F5" s="39">
        <f t="shared" ref="F5:F8" si="1">(C5/D5-1)*100</f>
        <v>43.1040830179128</v>
      </c>
    </row>
    <row r="6" s="12" customFormat="1" ht="18.4" customHeight="1" spans="1:6">
      <c r="A6" s="40" t="s">
        <v>9</v>
      </c>
      <c r="B6" s="41">
        <v>10000</v>
      </c>
      <c r="C6" s="41">
        <v>8049</v>
      </c>
      <c r="D6" s="41">
        <v>2787</v>
      </c>
      <c r="E6" s="39">
        <f t="shared" si="0"/>
        <v>80.49</v>
      </c>
      <c r="F6" s="39">
        <f t="shared" si="1"/>
        <v>188.805166846071</v>
      </c>
    </row>
    <row r="7" s="12" customFormat="1" ht="18.4" customHeight="1" spans="1:6">
      <c r="A7" s="40" t="s">
        <v>10</v>
      </c>
      <c r="B7" s="41">
        <v>200</v>
      </c>
      <c r="C7" s="41">
        <v>70</v>
      </c>
      <c r="D7" s="41">
        <v>174</v>
      </c>
      <c r="E7" s="39">
        <f t="shared" si="0"/>
        <v>35</v>
      </c>
      <c r="F7" s="39">
        <f t="shared" si="1"/>
        <v>-59.7701149425287</v>
      </c>
    </row>
    <row r="8" s="12" customFormat="1" ht="18.4" customHeight="1" spans="1:6">
      <c r="A8" s="40" t="s">
        <v>11</v>
      </c>
      <c r="B8" s="41">
        <v>160900</v>
      </c>
      <c r="C8" s="41">
        <v>165035</v>
      </c>
      <c r="D8" s="41">
        <v>66637</v>
      </c>
      <c r="E8" s="39">
        <f t="shared" si="0"/>
        <v>102.569919204475</v>
      </c>
      <c r="F8" s="39">
        <f t="shared" si="1"/>
        <v>147.662709905908</v>
      </c>
    </row>
    <row r="9" s="12" customFormat="1" ht="18.4" customHeight="1" spans="1:6">
      <c r="A9" s="40" t="s">
        <v>12</v>
      </c>
      <c r="B9" s="41">
        <v>0</v>
      </c>
      <c r="C9" s="41"/>
      <c r="D9" s="41"/>
      <c r="E9" s="39"/>
      <c r="F9" s="39"/>
    </row>
    <row r="10" s="12" customFormat="1" ht="18.4" customHeight="1" spans="1:6">
      <c r="A10" s="40" t="s">
        <v>13</v>
      </c>
      <c r="B10" s="41">
        <v>300</v>
      </c>
      <c r="C10" s="41">
        <v>594</v>
      </c>
      <c r="D10" s="41">
        <v>180</v>
      </c>
      <c r="E10" s="39">
        <f t="shared" ref="E10:E13" si="2">C10/B10*100</f>
        <v>198</v>
      </c>
      <c r="F10" s="39">
        <f>(C10/D10-1)*100</f>
        <v>230</v>
      </c>
    </row>
    <row r="11" s="12" customFormat="1" ht="18.4" customHeight="1" spans="1:6">
      <c r="A11" s="40" t="s">
        <v>14</v>
      </c>
      <c r="B11" s="41">
        <v>1300</v>
      </c>
      <c r="C11" s="41">
        <v>4152</v>
      </c>
      <c r="D11" s="41">
        <v>0</v>
      </c>
      <c r="E11" s="39">
        <f t="shared" si="2"/>
        <v>319.384615384615</v>
      </c>
      <c r="F11" s="39"/>
    </row>
    <row r="12" s="12" customFormat="1" ht="18.4" customHeight="1" spans="1:6">
      <c r="A12" s="40" t="s">
        <v>15</v>
      </c>
      <c r="B12" s="41">
        <v>0</v>
      </c>
      <c r="C12" s="41"/>
      <c r="D12" s="41"/>
      <c r="E12" s="39"/>
      <c r="F12" s="39"/>
    </row>
    <row r="13" s="12" customFormat="1" ht="18.4" customHeight="1" spans="1:6">
      <c r="A13" s="40" t="s">
        <v>16</v>
      </c>
      <c r="B13" s="41">
        <v>700</v>
      </c>
      <c r="C13" s="41">
        <v>1029</v>
      </c>
      <c r="D13" s="41">
        <v>645</v>
      </c>
      <c r="E13" s="39">
        <f t="shared" si="2"/>
        <v>147</v>
      </c>
      <c r="F13" s="39">
        <f>(C13/D13-1)*100</f>
        <v>59.5348837209302</v>
      </c>
    </row>
    <row r="14" s="12" customFormat="1" ht="18.4" customHeight="1" spans="1:6">
      <c r="A14" s="40" t="s">
        <v>17</v>
      </c>
      <c r="B14" s="41">
        <v>230960</v>
      </c>
      <c r="C14" s="41">
        <v>69846</v>
      </c>
      <c r="D14" s="41">
        <v>102866</v>
      </c>
      <c r="E14" s="39">
        <f t="shared" ref="E14:E24" si="3">C14/B14*100</f>
        <v>30.2416002771043</v>
      </c>
      <c r="F14" s="39">
        <f t="shared" ref="F14:F24" si="4">(C14/D14-1)*100</f>
        <v>-32.1000136099391</v>
      </c>
    </row>
    <row r="15" s="12" customFormat="1" ht="409.5" hidden="1" customHeight="1" spans="1:6">
      <c r="A15" s="40"/>
      <c r="B15" s="41"/>
      <c r="C15" s="41"/>
      <c r="D15" s="41"/>
      <c r="E15" s="39" t="e">
        <f t="shared" si="3"/>
        <v>#DIV/0!</v>
      </c>
      <c r="F15" s="39" t="e">
        <f t="shared" si="4"/>
        <v>#DIV/0!</v>
      </c>
    </row>
    <row r="16" s="12" customFormat="1" ht="409.5" hidden="1" customHeight="1" spans="1:6">
      <c r="A16" s="40"/>
      <c r="B16" s="41"/>
      <c r="C16" s="41"/>
      <c r="D16" s="41"/>
      <c r="E16" s="39" t="e">
        <f t="shared" si="3"/>
        <v>#DIV/0!</v>
      </c>
      <c r="F16" s="39" t="e">
        <f t="shared" si="4"/>
        <v>#DIV/0!</v>
      </c>
    </row>
    <row r="17" s="12" customFormat="1" ht="409.5" hidden="1" customHeight="1" spans="1:6">
      <c r="A17" s="40"/>
      <c r="B17" s="41"/>
      <c r="C17" s="41"/>
      <c r="D17" s="41"/>
      <c r="E17" s="39" t="e">
        <f t="shared" si="3"/>
        <v>#DIV/0!</v>
      </c>
      <c r="F17" s="39" t="e">
        <f t="shared" si="4"/>
        <v>#DIV/0!</v>
      </c>
    </row>
    <row r="18" s="12" customFormat="1" ht="409.5" hidden="1" customHeight="1" spans="1:6">
      <c r="A18" s="40"/>
      <c r="B18" s="41"/>
      <c r="C18" s="41"/>
      <c r="D18" s="41"/>
      <c r="E18" s="39" t="e">
        <f t="shared" si="3"/>
        <v>#DIV/0!</v>
      </c>
      <c r="F18" s="39" t="e">
        <f t="shared" si="4"/>
        <v>#DIV/0!</v>
      </c>
    </row>
    <row r="19" s="12" customFormat="1" ht="18" customHeight="1" spans="1:6">
      <c r="A19" s="38" t="s">
        <v>18</v>
      </c>
      <c r="B19" s="41">
        <f>B20+B21+B22+B23</f>
        <v>11404</v>
      </c>
      <c r="C19" s="41">
        <v>14515</v>
      </c>
      <c r="D19" s="41">
        <v>79573</v>
      </c>
      <c r="E19" s="39">
        <f t="shared" si="3"/>
        <v>127.279901788846</v>
      </c>
      <c r="F19" s="39">
        <f t="shared" si="4"/>
        <v>-81.7588880650472</v>
      </c>
    </row>
    <row r="20" s="12" customFormat="1" ht="18" customHeight="1" spans="1:6">
      <c r="A20" s="40" t="s">
        <v>19</v>
      </c>
      <c r="B20" s="41">
        <v>7800</v>
      </c>
      <c r="C20" s="41">
        <v>3167</v>
      </c>
      <c r="D20" s="41">
        <v>7208</v>
      </c>
      <c r="E20" s="39">
        <f t="shared" si="3"/>
        <v>40.6025641025641</v>
      </c>
      <c r="F20" s="39">
        <f t="shared" si="4"/>
        <v>-56.0627081021088</v>
      </c>
    </row>
    <row r="21" s="12" customFormat="1" ht="18" customHeight="1" spans="1:6">
      <c r="A21" s="40" t="s">
        <v>20</v>
      </c>
      <c r="B21" s="41"/>
      <c r="C21" s="41">
        <v>0</v>
      </c>
      <c r="D21" s="41">
        <v>60000</v>
      </c>
      <c r="E21" s="39"/>
      <c r="F21" s="39"/>
    </row>
    <row r="22" s="12" customFormat="1" ht="18" customHeight="1" spans="1:6">
      <c r="A22" s="40" t="s">
        <v>21</v>
      </c>
      <c r="B22" s="41">
        <v>3604</v>
      </c>
      <c r="C22" s="41">
        <v>11348</v>
      </c>
      <c r="D22" s="41">
        <v>12151</v>
      </c>
      <c r="E22" s="39">
        <f t="shared" si="3"/>
        <v>314.872364039956</v>
      </c>
      <c r="F22" s="39">
        <f t="shared" si="4"/>
        <v>-6.60850958768826</v>
      </c>
    </row>
    <row r="23" s="12" customFormat="1" ht="18" customHeight="1" spans="1:6">
      <c r="A23" s="40" t="s">
        <v>22</v>
      </c>
      <c r="B23" s="41"/>
      <c r="C23" s="41">
        <v>0</v>
      </c>
      <c r="D23" s="41">
        <v>214</v>
      </c>
      <c r="E23" s="39"/>
      <c r="F23" s="39"/>
    </row>
    <row r="24" s="12" customFormat="1" ht="18" customHeight="1" spans="1:6">
      <c r="A24" s="19" t="s">
        <v>23</v>
      </c>
      <c r="B24" s="41">
        <f>B5+B19</f>
        <v>415764</v>
      </c>
      <c r="C24" s="41">
        <f>C5+C19</f>
        <v>263290</v>
      </c>
      <c r="D24" s="41">
        <v>253415</v>
      </c>
      <c r="E24" s="39">
        <f t="shared" si="3"/>
        <v>63.3267911603698</v>
      </c>
      <c r="F24" s="39">
        <f t="shared" si="4"/>
        <v>3.89677012015863</v>
      </c>
    </row>
    <row r="25" s="12" customFormat="1" ht="18.4" customHeight="1"/>
  </sheetData>
  <mergeCells count="3">
    <mergeCell ref="A1:F1"/>
    <mergeCell ref="A2:F2"/>
    <mergeCell ref="A3:F3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200" verticalDpi="2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4"/>
  <sheetViews>
    <sheetView showZeros="0" view="pageBreakPreview" zoomScaleNormal="100" zoomScaleSheetLayoutView="100" workbookViewId="0">
      <pane ySplit="3" topLeftCell="A56" activePane="bottomLeft" state="frozen"/>
      <selection/>
      <selection pane="bottomLeft" activeCell="J69" sqref="J69"/>
    </sheetView>
  </sheetViews>
  <sheetFormatPr defaultColWidth="9" defaultRowHeight="15.75" outlineLevelCol="5"/>
  <cols>
    <col min="1" max="1" width="38.625" style="12" customWidth="1"/>
    <col min="2" max="2" width="12.125" style="12" customWidth="1"/>
    <col min="3" max="3" width="14.75" style="12" customWidth="1"/>
    <col min="4" max="4" width="14.75" style="12" hidden="1" customWidth="1"/>
    <col min="5" max="5" width="13.5" style="12" customWidth="1"/>
    <col min="6" max="6" width="10.375" style="13" customWidth="1"/>
    <col min="7" max="246" width="9" style="12"/>
    <col min="247" max="16382" width="9" style="14"/>
  </cols>
  <sheetData>
    <row r="1" s="9" customFormat="1" ht="30" customHeight="1" spans="1:6">
      <c r="A1" s="15" t="s">
        <v>24</v>
      </c>
      <c r="B1" s="15"/>
      <c r="C1" s="15"/>
      <c r="D1" s="15"/>
      <c r="E1" s="15"/>
      <c r="F1" s="15"/>
    </row>
    <row r="2" s="10" customFormat="1" ht="20.25" spans="1:6">
      <c r="A2" s="16"/>
      <c r="B2" s="17"/>
      <c r="C2" s="17"/>
      <c r="D2" s="17"/>
      <c r="E2" s="17"/>
      <c r="F2" s="18"/>
    </row>
    <row r="3" s="9" customFormat="1" ht="48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="9" customFormat="1" ht="20.25" customHeight="1" spans="1:6">
      <c r="A4" s="20" t="s">
        <v>25</v>
      </c>
      <c r="B4" s="21">
        <f>SUM(B5+B8+B14+B39+B43+B46+B51+B54+B62+B65)</f>
        <v>332764</v>
      </c>
      <c r="C4" s="21">
        <f>SUM(C5+C8+C14+C39+C43+C46+C51+C54+C62+C65)</f>
        <v>166868</v>
      </c>
      <c r="D4" s="21">
        <f>SUM(D5+D8+D14+D39+D43+D46+D51+D54+D62+D65)</f>
        <v>160067</v>
      </c>
      <c r="E4" s="22">
        <f>C4/B4*100</f>
        <v>50.1460494524648</v>
      </c>
      <c r="F4" s="23">
        <f>(C4/D4-1)*100</f>
        <v>4.24884579582301</v>
      </c>
    </row>
    <row r="5" s="9" customFormat="1" ht="20.25" customHeight="1" spans="1:6">
      <c r="A5" s="24" t="s">
        <v>26</v>
      </c>
      <c r="B5" s="21">
        <v>50</v>
      </c>
      <c r="C5" s="21">
        <v>0</v>
      </c>
      <c r="D5" s="21">
        <f>SUM(D6)</f>
        <v>57</v>
      </c>
      <c r="E5" s="22">
        <f t="shared" ref="E5:E36" si="0">C5/B5*100</f>
        <v>0</v>
      </c>
      <c r="F5" s="23"/>
    </row>
    <row r="6" s="9" customFormat="1" ht="31" customHeight="1" spans="1:6">
      <c r="A6" s="24" t="s">
        <v>27</v>
      </c>
      <c r="B6" s="21">
        <v>50</v>
      </c>
      <c r="C6" s="21">
        <v>0</v>
      </c>
      <c r="D6" s="21">
        <v>57</v>
      </c>
      <c r="E6" s="22">
        <f t="shared" si="0"/>
        <v>0</v>
      </c>
      <c r="F6" s="23"/>
    </row>
    <row r="7" s="9" customFormat="1" spans="1:6">
      <c r="A7" s="24" t="s">
        <v>28</v>
      </c>
      <c r="B7" s="25"/>
      <c r="C7" s="21">
        <v>0</v>
      </c>
      <c r="D7" s="21">
        <v>57</v>
      </c>
      <c r="E7" s="22"/>
      <c r="F7" s="23"/>
    </row>
    <row r="8" s="9" customFormat="1" ht="18.75" customHeight="1" spans="1:6">
      <c r="A8" s="26" t="s">
        <v>29</v>
      </c>
      <c r="B8" s="27">
        <v>526</v>
      </c>
      <c r="C8" s="27">
        <v>504</v>
      </c>
      <c r="D8" s="27">
        <v>367</v>
      </c>
      <c r="E8" s="22">
        <f t="shared" si="0"/>
        <v>95.8174904942966</v>
      </c>
      <c r="F8" s="23">
        <f>(C8/D8-1)*100</f>
        <v>37.3297002724796</v>
      </c>
    </row>
    <row r="9" s="9" customFormat="1" spans="1:6">
      <c r="A9" s="28" t="s">
        <v>30</v>
      </c>
      <c r="B9" s="27">
        <v>255</v>
      </c>
      <c r="C9" s="27">
        <v>233</v>
      </c>
      <c r="D9" s="27">
        <f>SUM(D10:D11)</f>
        <v>127</v>
      </c>
      <c r="E9" s="22">
        <f t="shared" si="0"/>
        <v>91.3725490196078</v>
      </c>
      <c r="F9" s="23">
        <f t="shared" ref="F9:F40" si="1">(C9/D9-1)*100</f>
        <v>83.4645669291339</v>
      </c>
    </row>
    <row r="10" s="9" customFormat="1" spans="1:6">
      <c r="A10" s="26" t="s">
        <v>31</v>
      </c>
      <c r="B10" s="27">
        <v>250</v>
      </c>
      <c r="C10" s="27">
        <v>233</v>
      </c>
      <c r="D10" s="27">
        <v>122</v>
      </c>
      <c r="E10" s="22">
        <f t="shared" si="0"/>
        <v>93.2</v>
      </c>
      <c r="F10" s="23">
        <f t="shared" si="1"/>
        <v>90.983606557377</v>
      </c>
    </row>
    <row r="11" s="9" customFormat="1" spans="1:6">
      <c r="A11" s="26" t="s">
        <v>32</v>
      </c>
      <c r="B11" s="27">
        <v>5</v>
      </c>
      <c r="C11" s="27"/>
      <c r="D11" s="27">
        <v>5</v>
      </c>
      <c r="E11" s="22">
        <f t="shared" si="0"/>
        <v>0</v>
      </c>
      <c r="F11" s="23">
        <f t="shared" si="1"/>
        <v>-100</v>
      </c>
    </row>
    <row r="12" s="9" customFormat="1" ht="17.25" customHeight="1" spans="1:6">
      <c r="A12" s="26" t="s">
        <v>33</v>
      </c>
      <c r="B12" s="27">
        <v>271</v>
      </c>
      <c r="C12" s="27">
        <v>271</v>
      </c>
      <c r="D12" s="27">
        <v>240</v>
      </c>
      <c r="E12" s="22">
        <f t="shared" si="0"/>
        <v>100</v>
      </c>
      <c r="F12" s="23">
        <f t="shared" si="1"/>
        <v>12.9166666666667</v>
      </c>
    </row>
    <row r="13" s="9" customFormat="1" ht="17.25" customHeight="1" spans="1:6">
      <c r="A13" s="26" t="s">
        <v>31</v>
      </c>
      <c r="B13" s="27">
        <v>271</v>
      </c>
      <c r="C13" s="27">
        <v>271</v>
      </c>
      <c r="D13" s="27">
        <v>240</v>
      </c>
      <c r="E13" s="22">
        <f t="shared" si="0"/>
        <v>100</v>
      </c>
      <c r="F13" s="23">
        <f t="shared" si="1"/>
        <v>12.9166666666667</v>
      </c>
    </row>
    <row r="14" s="9" customFormat="1" ht="17.25" customHeight="1" spans="1:6">
      <c r="A14" s="26" t="s">
        <v>34</v>
      </c>
      <c r="B14" s="21">
        <v>145029</v>
      </c>
      <c r="C14" s="21">
        <v>119153</v>
      </c>
      <c r="D14" s="21">
        <f>D15+D24+D27+D29+D33+D37</f>
        <v>118555</v>
      </c>
      <c r="E14" s="22">
        <f t="shared" si="0"/>
        <v>82.158051148391</v>
      </c>
      <c r="F14" s="23">
        <f t="shared" si="1"/>
        <v>0.504407237147309</v>
      </c>
    </row>
    <row r="15" s="9" customFormat="1" ht="31.5" customHeight="1" spans="1:6">
      <c r="A15" s="26" t="s">
        <v>35</v>
      </c>
      <c r="B15" s="27">
        <v>132300</v>
      </c>
      <c r="C15" s="27">
        <v>109082</v>
      </c>
      <c r="D15" s="27">
        <f>SUM(D16:D23)</f>
        <v>114205</v>
      </c>
      <c r="E15" s="22">
        <f t="shared" si="0"/>
        <v>82.4504913076342</v>
      </c>
      <c r="F15" s="23">
        <f t="shared" si="1"/>
        <v>-4.48579309137078</v>
      </c>
    </row>
    <row r="16" s="9" customFormat="1" ht="17.25" customHeight="1" spans="1:6">
      <c r="A16" s="26" t="s">
        <v>36</v>
      </c>
      <c r="B16" s="27">
        <v>83800</v>
      </c>
      <c r="C16" s="27">
        <v>66997</v>
      </c>
      <c r="D16" s="27">
        <v>25988</v>
      </c>
      <c r="E16" s="22">
        <f t="shared" si="0"/>
        <v>79.9486873508353</v>
      </c>
      <c r="F16" s="23">
        <f t="shared" si="1"/>
        <v>157.799753732492</v>
      </c>
    </row>
    <row r="17" s="9" customFormat="1" ht="17.25" customHeight="1" spans="1:6">
      <c r="A17" s="24" t="s">
        <v>37</v>
      </c>
      <c r="B17" s="27">
        <v>3000</v>
      </c>
      <c r="C17" s="27"/>
      <c r="D17" s="27">
        <v>3000</v>
      </c>
      <c r="E17" s="22">
        <f t="shared" si="0"/>
        <v>0</v>
      </c>
      <c r="F17" s="23">
        <f t="shared" si="1"/>
        <v>-100</v>
      </c>
    </row>
    <row r="18" s="9" customFormat="1" ht="17.25" customHeight="1" spans="1:6">
      <c r="A18" s="24" t="s">
        <v>38</v>
      </c>
      <c r="B18" s="27"/>
      <c r="C18" s="27"/>
      <c r="D18" s="27"/>
      <c r="E18" s="22" t="e">
        <f t="shared" si="0"/>
        <v>#DIV/0!</v>
      </c>
      <c r="F18" s="23"/>
    </row>
    <row r="19" s="9" customFormat="1" ht="17.25" customHeight="1" spans="1:6">
      <c r="A19" s="26" t="s">
        <v>39</v>
      </c>
      <c r="B19" s="27">
        <v>20000</v>
      </c>
      <c r="C19" s="27">
        <v>16651</v>
      </c>
      <c r="D19" s="27">
        <v>13001</v>
      </c>
      <c r="E19" s="22">
        <f t="shared" si="0"/>
        <v>83.255</v>
      </c>
      <c r="F19" s="23">
        <f t="shared" si="1"/>
        <v>28.0747634797323</v>
      </c>
    </row>
    <row r="20" s="9" customFormat="1" ht="17.25" customHeight="1" spans="1:6">
      <c r="A20" s="26" t="s">
        <v>40</v>
      </c>
      <c r="B20" s="27">
        <v>3000</v>
      </c>
      <c r="C20" s="27">
        <v>3974</v>
      </c>
      <c r="D20" s="27">
        <v>2600</v>
      </c>
      <c r="E20" s="22">
        <f t="shared" si="0"/>
        <v>132.466666666667</v>
      </c>
      <c r="F20" s="23">
        <f t="shared" si="1"/>
        <v>52.8461538461539</v>
      </c>
    </row>
    <row r="21" s="9" customFormat="1" ht="17.25" customHeight="1" spans="1:6">
      <c r="A21" s="26" t="s">
        <v>41</v>
      </c>
      <c r="B21" s="27">
        <v>4000</v>
      </c>
      <c r="C21" s="27">
        <v>1450</v>
      </c>
      <c r="D21" s="27">
        <v>1745</v>
      </c>
      <c r="E21" s="22">
        <f t="shared" si="0"/>
        <v>36.25</v>
      </c>
      <c r="F21" s="23">
        <f t="shared" si="1"/>
        <v>-16.9054441260745</v>
      </c>
    </row>
    <row r="22" s="9" customFormat="1" ht="17.25" customHeight="1" spans="1:6">
      <c r="A22" s="26" t="s">
        <v>42</v>
      </c>
      <c r="B22" s="27">
        <v>4000</v>
      </c>
      <c r="C22" s="27"/>
      <c r="D22" s="27">
        <v>1749</v>
      </c>
      <c r="E22" s="22">
        <f t="shared" si="0"/>
        <v>0</v>
      </c>
      <c r="F22" s="23">
        <f t="shared" si="1"/>
        <v>-100</v>
      </c>
    </row>
    <row r="23" s="9" customFormat="1" ht="30.75" customHeight="1" spans="1:6">
      <c r="A23" s="26" t="s">
        <v>43</v>
      </c>
      <c r="B23" s="27">
        <v>14500</v>
      </c>
      <c r="C23" s="27">
        <v>20010</v>
      </c>
      <c r="D23" s="27">
        <v>66122</v>
      </c>
      <c r="E23" s="22">
        <f t="shared" si="0"/>
        <v>138</v>
      </c>
      <c r="F23" s="23">
        <f t="shared" si="1"/>
        <v>-69.7377574786002</v>
      </c>
    </row>
    <row r="24" s="9" customFormat="1" ht="28.5" customHeight="1" spans="1:6">
      <c r="A24" s="26" t="s">
        <v>44</v>
      </c>
      <c r="B24" s="27">
        <v>75</v>
      </c>
      <c r="C24" s="27"/>
      <c r="D24" s="27">
        <f>SUM(D25:D26)</f>
        <v>400</v>
      </c>
      <c r="E24" s="22">
        <f t="shared" si="0"/>
        <v>0</v>
      </c>
      <c r="F24" s="23">
        <f t="shared" si="1"/>
        <v>-100</v>
      </c>
    </row>
    <row r="25" s="9" customFormat="1" spans="1:6">
      <c r="A25" s="26" t="s">
        <v>45</v>
      </c>
      <c r="B25" s="27"/>
      <c r="C25" s="27"/>
      <c r="D25" s="27"/>
      <c r="E25" s="22" t="e">
        <f t="shared" si="0"/>
        <v>#DIV/0!</v>
      </c>
      <c r="F25" s="23"/>
    </row>
    <row r="26" s="9" customFormat="1" spans="1:6">
      <c r="A26" s="26" t="s">
        <v>46</v>
      </c>
      <c r="B26" s="27">
        <v>75</v>
      </c>
      <c r="C26" s="27"/>
      <c r="D26" s="27">
        <v>400</v>
      </c>
      <c r="E26" s="22">
        <f t="shared" si="0"/>
        <v>0</v>
      </c>
      <c r="F26" s="23">
        <f t="shared" si="1"/>
        <v>-100</v>
      </c>
    </row>
    <row r="27" s="9" customFormat="1" ht="27.75" customHeight="1" spans="1:6">
      <c r="A27" s="26" t="s">
        <v>47</v>
      </c>
      <c r="B27" s="27">
        <v>10000</v>
      </c>
      <c r="C27" s="27">
        <v>8071</v>
      </c>
      <c r="D27" s="27">
        <f>SUM(D28)</f>
        <v>2765</v>
      </c>
      <c r="E27" s="22">
        <f t="shared" si="0"/>
        <v>80.71</v>
      </c>
      <c r="F27" s="23">
        <f t="shared" si="1"/>
        <v>191.898734177215</v>
      </c>
    </row>
    <row r="28" s="9" customFormat="1" ht="17.25" customHeight="1" spans="1:6">
      <c r="A28" s="26" t="s">
        <v>48</v>
      </c>
      <c r="B28" s="27">
        <v>10000</v>
      </c>
      <c r="C28" s="27">
        <v>8071</v>
      </c>
      <c r="D28" s="27">
        <v>2765</v>
      </c>
      <c r="E28" s="22">
        <f t="shared" si="0"/>
        <v>80.71</v>
      </c>
      <c r="F28" s="23">
        <f t="shared" si="1"/>
        <v>191.898734177215</v>
      </c>
    </row>
    <row r="29" s="9" customFormat="1" ht="27.75" customHeight="1" spans="1:6">
      <c r="A29" s="26" t="s">
        <v>49</v>
      </c>
      <c r="B29" s="27">
        <v>729</v>
      </c>
      <c r="C29" s="27">
        <v>0</v>
      </c>
      <c r="D29" s="27">
        <v>545</v>
      </c>
      <c r="E29" s="22">
        <f t="shared" si="0"/>
        <v>0</v>
      </c>
      <c r="F29" s="23">
        <f t="shared" si="1"/>
        <v>-100</v>
      </c>
    </row>
    <row r="30" s="9" customFormat="1" ht="30" customHeight="1" spans="1:6">
      <c r="A30" s="26" t="s">
        <v>50</v>
      </c>
      <c r="B30" s="27"/>
      <c r="C30" s="27"/>
      <c r="D30" s="27"/>
      <c r="E30" s="22" t="e">
        <f t="shared" si="0"/>
        <v>#DIV/0!</v>
      </c>
      <c r="F30" s="23"/>
    </row>
    <row r="31" s="9" customFormat="1" ht="17.25" customHeight="1" spans="1:6">
      <c r="A31" s="26" t="s">
        <v>51</v>
      </c>
      <c r="B31" s="27"/>
      <c r="C31" s="27"/>
      <c r="D31" s="27"/>
      <c r="E31" s="22" t="e">
        <f t="shared" si="0"/>
        <v>#DIV/0!</v>
      </c>
      <c r="F31" s="23"/>
    </row>
    <row r="32" s="9" customFormat="1" ht="17.25" customHeight="1" spans="1:6">
      <c r="A32" s="26" t="s">
        <v>52</v>
      </c>
      <c r="B32" s="27"/>
      <c r="C32" s="27"/>
      <c r="D32" s="27"/>
      <c r="E32" s="22" t="e">
        <f t="shared" si="0"/>
        <v>#DIV/0!</v>
      </c>
      <c r="F32" s="23"/>
    </row>
    <row r="33" s="9" customFormat="1" ht="29.25" customHeight="1" spans="1:6">
      <c r="A33" s="26" t="s">
        <v>53</v>
      </c>
      <c r="B33" s="27">
        <v>1300</v>
      </c>
      <c r="C33" s="27">
        <v>1300</v>
      </c>
      <c r="D33" s="27"/>
      <c r="E33" s="22">
        <f t="shared" si="0"/>
        <v>100</v>
      </c>
      <c r="F33" s="23"/>
    </row>
    <row r="34" s="9" customFormat="1" ht="23" customHeight="1" spans="1:6">
      <c r="A34" s="26" t="s">
        <v>54</v>
      </c>
      <c r="B34" s="27"/>
      <c r="C34" s="27">
        <v>590</v>
      </c>
      <c r="D34" s="27"/>
      <c r="E34" s="22"/>
      <c r="F34" s="23"/>
    </row>
    <row r="35" s="9" customFormat="1" ht="22.5" customHeight="1" spans="1:6">
      <c r="A35" s="24" t="s">
        <v>55</v>
      </c>
      <c r="B35" s="27">
        <v>1300</v>
      </c>
      <c r="C35" s="27">
        <v>700</v>
      </c>
      <c r="D35" s="27"/>
      <c r="E35" s="22">
        <f t="shared" ref="E35:E38" si="2">C35/B35*100</f>
        <v>53.8461538461538</v>
      </c>
      <c r="F35" s="23"/>
    </row>
    <row r="36" s="9" customFormat="1" ht="21" customHeight="1" spans="1:6">
      <c r="A36" s="24" t="s">
        <v>56</v>
      </c>
      <c r="B36" s="27"/>
      <c r="C36" s="27">
        <v>10</v>
      </c>
      <c r="D36" s="27"/>
      <c r="E36" s="22"/>
      <c r="F36" s="23"/>
    </row>
    <row r="37" s="9" customFormat="1" spans="1:6">
      <c r="A37" s="26" t="s">
        <v>57</v>
      </c>
      <c r="B37" s="27">
        <v>700</v>
      </c>
      <c r="C37" s="27">
        <v>700</v>
      </c>
      <c r="D37" s="27">
        <v>640</v>
      </c>
      <c r="E37" s="22">
        <f t="shared" si="2"/>
        <v>100</v>
      </c>
      <c r="F37" s="23">
        <f t="shared" ref="F37:F41" si="3">(C37/D37-1)*100</f>
        <v>9.375</v>
      </c>
    </row>
    <row r="38" s="9" customFormat="1" spans="1:6">
      <c r="A38" s="26" t="s">
        <v>58</v>
      </c>
      <c r="B38" s="27">
        <v>700</v>
      </c>
      <c r="C38" s="27">
        <v>700</v>
      </c>
      <c r="D38" s="27">
        <v>640</v>
      </c>
      <c r="E38" s="22">
        <f t="shared" si="2"/>
        <v>100</v>
      </c>
      <c r="F38" s="23">
        <f t="shared" si="3"/>
        <v>9.375</v>
      </c>
    </row>
    <row r="39" s="9" customFormat="1" ht="22.5" customHeight="1" spans="1:6">
      <c r="A39" s="26" t="s">
        <v>59</v>
      </c>
      <c r="B39" s="27">
        <v>10</v>
      </c>
      <c r="C39" s="27">
        <v>10</v>
      </c>
      <c r="D39" s="27">
        <v>13</v>
      </c>
      <c r="E39" s="22">
        <f t="shared" ref="E39:E73" si="4">C39/B39*100</f>
        <v>100</v>
      </c>
      <c r="F39" s="23">
        <f t="shared" si="3"/>
        <v>-23.0769230769231</v>
      </c>
    </row>
    <row r="40" s="9" customFormat="1" ht="30" customHeight="1" spans="1:6">
      <c r="A40" s="26" t="s">
        <v>60</v>
      </c>
      <c r="B40" s="27">
        <v>10</v>
      </c>
      <c r="C40" s="27">
        <v>10</v>
      </c>
      <c r="D40" s="27">
        <v>13</v>
      </c>
      <c r="E40" s="22">
        <f t="shared" si="4"/>
        <v>100</v>
      </c>
      <c r="F40" s="23">
        <f t="shared" si="3"/>
        <v>-23.0769230769231</v>
      </c>
    </row>
    <row r="41" s="9" customFormat="1" spans="1:6">
      <c r="A41" s="26" t="s">
        <v>61</v>
      </c>
      <c r="B41" s="27">
        <v>10</v>
      </c>
      <c r="C41" s="27">
        <v>10</v>
      </c>
      <c r="D41" s="27">
        <v>13</v>
      </c>
      <c r="E41" s="22">
        <f t="shared" si="4"/>
        <v>100</v>
      </c>
      <c r="F41" s="23">
        <f t="shared" si="3"/>
        <v>-23.0769230769231</v>
      </c>
    </row>
    <row r="42" s="9" customFormat="1" spans="1:6">
      <c r="A42" s="26" t="s">
        <v>62</v>
      </c>
      <c r="B42" s="27"/>
      <c r="C42" s="27"/>
      <c r="D42" s="27"/>
      <c r="E42" s="22"/>
      <c r="F42" s="23"/>
    </row>
    <row r="43" s="9" customFormat="1" ht="17.25" customHeight="1" spans="1:6">
      <c r="A43" s="26" t="s">
        <v>63</v>
      </c>
      <c r="B43" s="27">
        <v>0</v>
      </c>
      <c r="C43" s="27">
        <v>0</v>
      </c>
      <c r="D43" s="27"/>
      <c r="E43" s="22"/>
      <c r="F43" s="23"/>
    </row>
    <row r="44" s="9" customFormat="1" spans="1:6">
      <c r="A44" s="26" t="s">
        <v>64</v>
      </c>
      <c r="B44" s="27"/>
      <c r="C44" s="27"/>
      <c r="D44" s="27"/>
      <c r="E44" s="22"/>
      <c r="F44" s="23"/>
    </row>
    <row r="45" s="9" customFormat="1" ht="17.25" customHeight="1" spans="1:6">
      <c r="A45" s="29" t="s">
        <v>65</v>
      </c>
      <c r="B45" s="27"/>
      <c r="C45" s="27"/>
      <c r="D45" s="27"/>
      <c r="E45" s="22"/>
      <c r="F45" s="23"/>
    </row>
    <row r="46" s="9" customFormat="1" ht="17.25" customHeight="1" spans="1:6">
      <c r="A46" s="26" t="s">
        <v>66</v>
      </c>
      <c r="B46" s="27"/>
      <c r="C46" s="27"/>
      <c r="D46" s="27">
        <f>SUM(D47)</f>
        <v>110</v>
      </c>
      <c r="E46" s="22"/>
      <c r="F46" s="23">
        <f t="shared" ref="F43:F68" si="5">(C46/D46-1)*100</f>
        <v>-100</v>
      </c>
    </row>
    <row r="47" s="9" customFormat="1" ht="27.75" customHeight="1" spans="1:6">
      <c r="A47" s="26" t="s">
        <v>67</v>
      </c>
      <c r="B47" s="27"/>
      <c r="C47" s="27"/>
      <c r="D47" s="27">
        <f>SUM(D48:D50)</f>
        <v>110</v>
      </c>
      <c r="E47" s="22"/>
      <c r="F47" s="23">
        <f t="shared" si="5"/>
        <v>-100</v>
      </c>
    </row>
    <row r="48" s="9" customFormat="1" spans="1:6">
      <c r="A48" s="30" t="s">
        <v>68</v>
      </c>
      <c r="B48" s="27"/>
      <c r="C48" s="27"/>
      <c r="D48" s="27">
        <v>40</v>
      </c>
      <c r="E48" s="22"/>
      <c r="F48" s="23">
        <f t="shared" si="5"/>
        <v>-100</v>
      </c>
    </row>
    <row r="49" s="9" customFormat="1" ht="17.25" customHeight="1" spans="1:6">
      <c r="A49" s="29" t="s">
        <v>69</v>
      </c>
      <c r="B49" s="27"/>
      <c r="C49" s="27"/>
      <c r="D49" s="27">
        <v>30</v>
      </c>
      <c r="E49" s="22"/>
      <c r="F49" s="23">
        <f t="shared" si="5"/>
        <v>-100</v>
      </c>
    </row>
    <row r="50" s="9" customFormat="1" ht="17.25" customHeight="1" spans="1:6">
      <c r="A50" s="29" t="s">
        <v>70</v>
      </c>
      <c r="B50" s="27"/>
      <c r="C50" s="27"/>
      <c r="D50" s="27">
        <v>40</v>
      </c>
      <c r="E50" s="22"/>
      <c r="F50" s="23">
        <f t="shared" si="5"/>
        <v>-100</v>
      </c>
    </row>
    <row r="51" s="9" customFormat="1" ht="17.25" customHeight="1" spans="1:6">
      <c r="A51" s="26" t="s">
        <v>71</v>
      </c>
      <c r="B51" s="27">
        <v>0</v>
      </c>
      <c r="C51" s="27">
        <v>41</v>
      </c>
      <c r="D51" s="27">
        <v>13</v>
      </c>
      <c r="E51" s="22"/>
      <c r="F51" s="23">
        <f t="shared" si="5"/>
        <v>215.384615384615</v>
      </c>
    </row>
    <row r="52" s="9" customFormat="1" ht="17.25" customHeight="1" spans="1:6">
      <c r="A52" s="29" t="s">
        <v>72</v>
      </c>
      <c r="B52" s="27">
        <v>0</v>
      </c>
      <c r="C52" s="27">
        <v>41</v>
      </c>
      <c r="D52" s="27">
        <v>13</v>
      </c>
      <c r="E52" s="22"/>
      <c r="F52" s="23">
        <f t="shared" si="5"/>
        <v>215.384615384615</v>
      </c>
    </row>
    <row r="53" s="9" customFormat="1" ht="17.25" customHeight="1" spans="1:6">
      <c r="A53" s="29" t="s">
        <v>73</v>
      </c>
      <c r="B53" s="27"/>
      <c r="C53" s="27">
        <v>41</v>
      </c>
      <c r="D53" s="27">
        <v>13</v>
      </c>
      <c r="E53" s="22"/>
      <c r="F53" s="23">
        <f t="shared" si="5"/>
        <v>215.384615384615</v>
      </c>
    </row>
    <row r="54" s="9" customFormat="1" ht="17.25" customHeight="1" spans="1:6">
      <c r="A54" s="26" t="s">
        <v>74</v>
      </c>
      <c r="B54" s="27">
        <v>181549</v>
      </c>
      <c r="C54" s="27">
        <v>42385</v>
      </c>
      <c r="D54" s="27">
        <f>D55+D56</f>
        <v>38409</v>
      </c>
      <c r="E54" s="22">
        <f t="shared" si="4"/>
        <v>23.3463142182</v>
      </c>
      <c r="F54" s="23">
        <f t="shared" si="5"/>
        <v>10.3517404774923</v>
      </c>
    </row>
    <row r="55" s="9" customFormat="1" ht="27.75" customHeight="1" spans="1:6">
      <c r="A55" s="26" t="s">
        <v>75</v>
      </c>
      <c r="B55" s="27">
        <v>179694</v>
      </c>
      <c r="C55" s="27">
        <v>41024</v>
      </c>
      <c r="D55" s="27">
        <v>36512</v>
      </c>
      <c r="E55" s="22">
        <f t="shared" si="4"/>
        <v>22.8299219784745</v>
      </c>
      <c r="F55" s="23">
        <f t="shared" si="5"/>
        <v>12.3575810692375</v>
      </c>
    </row>
    <row r="56" s="9" customFormat="1" ht="27.75" customHeight="1" spans="1:6">
      <c r="A56" s="26" t="s">
        <v>76</v>
      </c>
      <c r="B56" s="27">
        <v>1855</v>
      </c>
      <c r="C56" s="27">
        <v>1361</v>
      </c>
      <c r="D56" s="27">
        <f>SUM(D57:D61)</f>
        <v>1897</v>
      </c>
      <c r="E56" s="22">
        <f t="shared" si="4"/>
        <v>73.3692722371968</v>
      </c>
      <c r="F56" s="23">
        <f t="shared" si="5"/>
        <v>-28.2551396942541</v>
      </c>
    </row>
    <row r="57" s="9" customFormat="1" spans="1:6">
      <c r="A57" s="26" t="s">
        <v>77</v>
      </c>
      <c r="B57" s="27">
        <v>1286</v>
      </c>
      <c r="C57" s="27">
        <v>829</v>
      </c>
      <c r="D57" s="27">
        <v>1258</v>
      </c>
      <c r="E57" s="22">
        <f t="shared" si="4"/>
        <v>64.4634525660964</v>
      </c>
      <c r="F57" s="23">
        <f t="shared" si="5"/>
        <v>-34.1017488076312</v>
      </c>
    </row>
    <row r="58" s="9" customFormat="1" spans="1:6">
      <c r="A58" s="26" t="s">
        <v>78</v>
      </c>
      <c r="B58" s="27">
        <v>415</v>
      </c>
      <c r="C58" s="27">
        <v>365</v>
      </c>
      <c r="D58" s="27">
        <v>346</v>
      </c>
      <c r="E58" s="22">
        <f t="shared" si="4"/>
        <v>87.9518072289157</v>
      </c>
      <c r="F58" s="23">
        <f t="shared" si="5"/>
        <v>5.49132947976878</v>
      </c>
    </row>
    <row r="59" s="9" customFormat="1" spans="1:6">
      <c r="A59" s="26" t="s">
        <v>79</v>
      </c>
      <c r="B59" s="27">
        <v>40</v>
      </c>
      <c r="C59" s="27">
        <v>25</v>
      </c>
      <c r="D59" s="27">
        <v>37</v>
      </c>
      <c r="E59" s="22">
        <f t="shared" si="4"/>
        <v>62.5</v>
      </c>
      <c r="F59" s="23">
        <f t="shared" si="5"/>
        <v>-32.4324324324324</v>
      </c>
    </row>
    <row r="60" s="9" customFormat="1" spans="1:6">
      <c r="A60" s="26" t="s">
        <v>80</v>
      </c>
      <c r="B60" s="27">
        <v>114</v>
      </c>
      <c r="C60" s="27">
        <v>142</v>
      </c>
      <c r="D60" s="27">
        <v>175</v>
      </c>
      <c r="E60" s="22">
        <f t="shared" si="4"/>
        <v>124.561403508772</v>
      </c>
      <c r="F60" s="23">
        <f t="shared" si="5"/>
        <v>-18.8571428571429</v>
      </c>
    </row>
    <row r="61" s="9" customFormat="1" spans="1:6">
      <c r="A61" s="26" t="s">
        <v>81</v>
      </c>
      <c r="B61" s="27"/>
      <c r="C61" s="27"/>
      <c r="D61" s="27">
        <v>81</v>
      </c>
      <c r="E61" s="22"/>
      <c r="F61" s="23">
        <f t="shared" si="5"/>
        <v>-100</v>
      </c>
    </row>
    <row r="62" s="9" customFormat="1" ht="19.5" customHeight="1" spans="1:6">
      <c r="A62" s="26" t="s">
        <v>82</v>
      </c>
      <c r="B62" s="27">
        <v>5555</v>
      </c>
      <c r="C62" s="27">
        <v>4775</v>
      </c>
      <c r="D62" s="27">
        <v>2477</v>
      </c>
      <c r="E62" s="22">
        <f t="shared" si="4"/>
        <v>85.958595859586</v>
      </c>
      <c r="F62" s="23">
        <f t="shared" si="5"/>
        <v>92.7735163504239</v>
      </c>
    </row>
    <row r="63" s="9" customFormat="1" spans="1:6">
      <c r="A63" s="26" t="s">
        <v>83</v>
      </c>
      <c r="B63" s="27">
        <v>4626</v>
      </c>
      <c r="C63" s="27">
        <v>4775</v>
      </c>
      <c r="D63" s="27">
        <v>2477</v>
      </c>
      <c r="E63" s="22">
        <f t="shared" si="4"/>
        <v>103.220925205361</v>
      </c>
      <c r="F63" s="23">
        <f t="shared" si="5"/>
        <v>92.7735163504239</v>
      </c>
    </row>
    <row r="64" s="9" customFormat="1" spans="1:6">
      <c r="A64" s="26" t="s">
        <v>84</v>
      </c>
      <c r="B64" s="27">
        <v>929</v>
      </c>
      <c r="C64" s="27">
        <v>4041</v>
      </c>
      <c r="D64" s="27">
        <v>2477</v>
      </c>
      <c r="E64" s="22">
        <f t="shared" si="4"/>
        <v>434.983853606028</v>
      </c>
      <c r="F64" s="23">
        <f t="shared" si="5"/>
        <v>63.1408962454582</v>
      </c>
    </row>
    <row r="65" s="9" customFormat="1" ht="20.25" customHeight="1" spans="1:6">
      <c r="A65" s="26" t="s">
        <v>85</v>
      </c>
      <c r="B65" s="27">
        <v>45</v>
      </c>
      <c r="C65" s="27"/>
      <c r="D65" s="27">
        <v>66</v>
      </c>
      <c r="E65" s="22">
        <f t="shared" si="4"/>
        <v>0</v>
      </c>
      <c r="F65" s="23">
        <f t="shared" si="5"/>
        <v>-100</v>
      </c>
    </row>
    <row r="66" s="9" customFormat="1" spans="1:6">
      <c r="A66" s="26" t="s">
        <v>86</v>
      </c>
      <c r="B66" s="27">
        <v>33.5</v>
      </c>
      <c r="C66" s="27"/>
      <c r="D66" s="27">
        <v>66</v>
      </c>
      <c r="E66" s="22"/>
      <c r="F66" s="23">
        <f t="shared" si="5"/>
        <v>-100</v>
      </c>
    </row>
    <row r="67" s="9" customFormat="1" spans="1:6">
      <c r="A67" s="31" t="s">
        <v>87</v>
      </c>
      <c r="B67" s="27">
        <v>11.5</v>
      </c>
      <c r="C67" s="27"/>
      <c r="D67" s="27">
        <v>66</v>
      </c>
      <c r="E67" s="22"/>
      <c r="F67" s="23">
        <f t="shared" si="5"/>
        <v>-100</v>
      </c>
    </row>
    <row r="68" s="9" customFormat="1" ht="17.25" customHeight="1" spans="1:6">
      <c r="A68" s="20" t="s">
        <v>88</v>
      </c>
      <c r="B68" s="32">
        <f>SUM(B69:B72)</f>
        <v>83000</v>
      </c>
      <c r="C68" s="32">
        <f>SUM(C69:C72)</f>
        <v>96422</v>
      </c>
      <c r="D68" s="32">
        <f>SUM(D69:D72)</f>
        <v>93348</v>
      </c>
      <c r="E68" s="22">
        <f t="shared" si="4"/>
        <v>116.171084337349</v>
      </c>
      <c r="F68" s="23">
        <f t="shared" si="5"/>
        <v>3.29305394866521</v>
      </c>
    </row>
    <row r="69" s="9" customFormat="1" ht="20.25" customHeight="1" spans="1:6">
      <c r="A69" s="24" t="s">
        <v>89</v>
      </c>
      <c r="B69" s="27">
        <v>83000</v>
      </c>
      <c r="C69" s="27"/>
      <c r="D69" s="27"/>
      <c r="E69" s="22">
        <f t="shared" si="4"/>
        <v>0</v>
      </c>
      <c r="F69" s="23"/>
    </row>
    <row r="70" s="9" customFormat="1" ht="21" customHeight="1" spans="1:6">
      <c r="A70" s="24" t="s">
        <v>90</v>
      </c>
      <c r="B70" s="27"/>
      <c r="C70" s="27"/>
      <c r="D70" s="27"/>
      <c r="E70" s="22"/>
      <c r="F70" s="23"/>
    </row>
    <row r="71" s="9" customFormat="1" ht="19.5" customHeight="1" spans="1:6">
      <c r="A71" s="24" t="s">
        <v>91</v>
      </c>
      <c r="B71" s="27"/>
      <c r="C71" s="27">
        <v>88003</v>
      </c>
      <c r="D71" s="27">
        <v>82000</v>
      </c>
      <c r="E71" s="22"/>
      <c r="F71" s="23">
        <f t="shared" ref="F71:F73" si="6">(C71/D71-1)*100</f>
        <v>7.32073170731706</v>
      </c>
    </row>
    <row r="72" s="9" customFormat="1" ht="18.75" customHeight="1" spans="1:6">
      <c r="A72" s="24" t="s">
        <v>92</v>
      </c>
      <c r="B72" s="27"/>
      <c r="C72" s="27">
        <v>8419</v>
      </c>
      <c r="D72" s="27">
        <v>11348</v>
      </c>
      <c r="E72" s="22"/>
      <c r="F72" s="23">
        <f t="shared" si="6"/>
        <v>-25.8107155445894</v>
      </c>
    </row>
    <row r="73" s="9" customFormat="1" ht="21" customHeight="1" spans="1:6">
      <c r="A73" s="20" t="s">
        <v>93</v>
      </c>
      <c r="B73" s="32">
        <f>SUM(B4+B68)</f>
        <v>415764</v>
      </c>
      <c r="C73" s="32">
        <f>SUM(C4+C68)</f>
        <v>263290</v>
      </c>
      <c r="D73" s="32">
        <f>SUM(D4+D68)</f>
        <v>253415</v>
      </c>
      <c r="E73" s="22">
        <f t="shared" si="4"/>
        <v>63.3267911603698</v>
      </c>
      <c r="F73" s="23">
        <f t="shared" si="6"/>
        <v>3.89677012015863</v>
      </c>
    </row>
    <row r="74" s="11" customFormat="1" spans="1:6">
      <c r="A74" s="33"/>
      <c r="B74" s="12"/>
      <c r="C74" s="34"/>
      <c r="D74" s="34"/>
      <c r="E74" s="34"/>
      <c r="F74" s="13"/>
    </row>
  </sheetData>
  <mergeCells count="1">
    <mergeCell ref="A1:F1"/>
  </mergeCells>
  <printOptions horizontalCentered="1"/>
  <pageMargins left="0.788888888888889" right="0.788888888888889" top="0.979166666666667" bottom="0.788888888888889" header="0.709027777777778" footer="0.709027777777778"/>
  <pageSetup paperSize="9" scale="86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4"/>
  <sheetViews>
    <sheetView showZeros="0" tabSelected="1" view="pageBreakPreview" zoomScaleNormal="100" zoomScaleSheetLayoutView="100" workbookViewId="0">
      <pane ySplit="3" topLeftCell="A55" activePane="bottomLeft" state="frozen"/>
      <selection/>
      <selection pane="bottomLeft" activeCell="I58" sqref="I58"/>
    </sheetView>
  </sheetViews>
  <sheetFormatPr defaultColWidth="9" defaultRowHeight="15.75" outlineLevelCol="5"/>
  <cols>
    <col min="1" max="1" width="38.625" style="12" customWidth="1"/>
    <col min="2" max="2" width="12.125" style="12" customWidth="1"/>
    <col min="3" max="3" width="14.75" style="12" customWidth="1"/>
    <col min="4" max="4" width="14.75" style="12" hidden="1" customWidth="1"/>
    <col min="5" max="5" width="13.5" style="12" customWidth="1"/>
    <col min="6" max="6" width="10.375" style="13" customWidth="1"/>
    <col min="7" max="246" width="9" style="12"/>
    <col min="247" max="16382" width="9" style="14"/>
  </cols>
  <sheetData>
    <row r="1" s="9" customFormat="1" ht="30" customHeight="1" spans="1:6">
      <c r="A1" s="15" t="s">
        <v>94</v>
      </c>
      <c r="B1" s="15"/>
      <c r="C1" s="15"/>
      <c r="D1" s="15"/>
      <c r="E1" s="15"/>
      <c r="F1" s="15"/>
    </row>
    <row r="2" s="10" customFormat="1" ht="20.25" spans="1:6">
      <c r="A2" s="16"/>
      <c r="B2" s="17"/>
      <c r="C2" s="17"/>
      <c r="D2" s="17"/>
      <c r="E2" s="17"/>
      <c r="F2" s="18"/>
    </row>
    <row r="3" s="9" customFormat="1" ht="48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="9" customFormat="1" ht="20.25" customHeight="1" spans="1:6">
      <c r="A4" s="20" t="s">
        <v>25</v>
      </c>
      <c r="B4" s="21">
        <f>SUM(B5+B8+B14+B39+B43+B46+B51+B54+B62+B65)</f>
        <v>332764</v>
      </c>
      <c r="C4" s="21">
        <f>SUM(C5+C8+C14+C39+C43+C46+C51+C54+C62+C65)</f>
        <v>166868</v>
      </c>
      <c r="D4" s="21">
        <f>SUM(D5+D8+D14+D39+D43+D46+D51+D54+D62+D65)</f>
        <v>160067</v>
      </c>
      <c r="E4" s="22">
        <f t="shared" ref="E4:E6" si="0">C4/B4*100</f>
        <v>50.1460494524648</v>
      </c>
      <c r="F4" s="23">
        <f t="shared" ref="F4:F17" si="1">(C4/D4-1)*100</f>
        <v>4.24884579582301</v>
      </c>
    </row>
    <row r="5" s="9" customFormat="1" ht="20.25" customHeight="1" spans="1:6">
      <c r="A5" s="24" t="s">
        <v>26</v>
      </c>
      <c r="B5" s="21">
        <v>50</v>
      </c>
      <c r="C5" s="21">
        <v>0</v>
      </c>
      <c r="D5" s="21">
        <f>SUM(D6)</f>
        <v>57</v>
      </c>
      <c r="E5" s="22">
        <f t="shared" si="0"/>
        <v>0</v>
      </c>
      <c r="F5" s="23"/>
    </row>
    <row r="6" s="9" customFormat="1" ht="31" customHeight="1" spans="1:6">
      <c r="A6" s="24" t="s">
        <v>27</v>
      </c>
      <c r="B6" s="21">
        <v>50</v>
      </c>
      <c r="C6" s="21">
        <v>0</v>
      </c>
      <c r="D6" s="21">
        <v>57</v>
      </c>
      <c r="E6" s="22">
        <f t="shared" si="0"/>
        <v>0</v>
      </c>
      <c r="F6" s="23"/>
    </row>
    <row r="7" s="9" customFormat="1" spans="1:6">
      <c r="A7" s="24" t="s">
        <v>28</v>
      </c>
      <c r="B7" s="25"/>
      <c r="C7" s="21">
        <v>0</v>
      </c>
      <c r="D7" s="21">
        <v>57</v>
      </c>
      <c r="E7" s="22"/>
      <c r="F7" s="23"/>
    </row>
    <row r="8" s="9" customFormat="1" ht="18.75" customHeight="1" spans="1:6">
      <c r="A8" s="26" t="s">
        <v>29</v>
      </c>
      <c r="B8" s="27">
        <v>526</v>
      </c>
      <c r="C8" s="27">
        <v>504</v>
      </c>
      <c r="D8" s="27">
        <v>367</v>
      </c>
      <c r="E8" s="22">
        <f t="shared" ref="E8:E33" si="2">C8/B8*100</f>
        <v>95.8174904942966</v>
      </c>
      <c r="F8" s="23">
        <f t="shared" si="1"/>
        <v>37.3297002724796</v>
      </c>
    </row>
    <row r="9" s="9" customFormat="1" spans="1:6">
      <c r="A9" s="28" t="s">
        <v>30</v>
      </c>
      <c r="B9" s="27">
        <v>255</v>
      </c>
      <c r="C9" s="27">
        <v>233</v>
      </c>
      <c r="D9" s="27">
        <f>SUM(D10:D11)</f>
        <v>127</v>
      </c>
      <c r="E9" s="22">
        <f t="shared" si="2"/>
        <v>91.3725490196078</v>
      </c>
      <c r="F9" s="23">
        <f t="shared" si="1"/>
        <v>83.4645669291339</v>
      </c>
    </row>
    <row r="10" s="9" customFormat="1" spans="1:6">
      <c r="A10" s="26" t="s">
        <v>31</v>
      </c>
      <c r="B10" s="27">
        <v>250</v>
      </c>
      <c r="C10" s="27">
        <v>233</v>
      </c>
      <c r="D10" s="27">
        <v>122</v>
      </c>
      <c r="E10" s="22">
        <f t="shared" si="2"/>
        <v>93.2</v>
      </c>
      <c r="F10" s="23">
        <f t="shared" si="1"/>
        <v>90.983606557377</v>
      </c>
    </row>
    <row r="11" s="9" customFormat="1" spans="1:6">
      <c r="A11" s="26" t="s">
        <v>32</v>
      </c>
      <c r="B11" s="27">
        <v>5</v>
      </c>
      <c r="C11" s="27"/>
      <c r="D11" s="27">
        <v>5</v>
      </c>
      <c r="E11" s="22">
        <f t="shared" si="2"/>
        <v>0</v>
      </c>
      <c r="F11" s="23">
        <f t="shared" si="1"/>
        <v>-100</v>
      </c>
    </row>
    <row r="12" s="9" customFormat="1" ht="17.25" customHeight="1" spans="1:6">
      <c r="A12" s="26" t="s">
        <v>33</v>
      </c>
      <c r="B12" s="27">
        <v>271</v>
      </c>
      <c r="C12" s="27">
        <v>271</v>
      </c>
      <c r="D12" s="27">
        <v>240</v>
      </c>
      <c r="E12" s="22">
        <f t="shared" si="2"/>
        <v>100</v>
      </c>
      <c r="F12" s="23">
        <f t="shared" si="1"/>
        <v>12.9166666666667</v>
      </c>
    </row>
    <row r="13" s="9" customFormat="1" ht="17.25" customHeight="1" spans="1:6">
      <c r="A13" s="26" t="s">
        <v>31</v>
      </c>
      <c r="B13" s="27">
        <v>271</v>
      </c>
      <c r="C13" s="27">
        <v>271</v>
      </c>
      <c r="D13" s="27">
        <v>240</v>
      </c>
      <c r="E13" s="22">
        <f t="shared" si="2"/>
        <v>100</v>
      </c>
      <c r="F13" s="23">
        <f t="shared" si="1"/>
        <v>12.9166666666667</v>
      </c>
    </row>
    <row r="14" s="9" customFormat="1" ht="17.25" customHeight="1" spans="1:6">
      <c r="A14" s="26" t="s">
        <v>34</v>
      </c>
      <c r="B14" s="21">
        <v>145029</v>
      </c>
      <c r="C14" s="21">
        <v>119153</v>
      </c>
      <c r="D14" s="21">
        <f>D15+D24+D27+D29+D33+D37</f>
        <v>118555</v>
      </c>
      <c r="E14" s="22">
        <f t="shared" si="2"/>
        <v>82.158051148391</v>
      </c>
      <c r="F14" s="23">
        <f t="shared" si="1"/>
        <v>0.504407237147309</v>
      </c>
    </row>
    <row r="15" s="9" customFormat="1" ht="31.5" customHeight="1" spans="1:6">
      <c r="A15" s="26" t="s">
        <v>35</v>
      </c>
      <c r="B15" s="27">
        <v>132300</v>
      </c>
      <c r="C15" s="27">
        <v>109082</v>
      </c>
      <c r="D15" s="27">
        <f>SUM(D16:D23)</f>
        <v>114205</v>
      </c>
      <c r="E15" s="22">
        <f t="shared" si="2"/>
        <v>82.4504913076342</v>
      </c>
      <c r="F15" s="23">
        <f t="shared" si="1"/>
        <v>-4.48579309137078</v>
      </c>
    </row>
    <row r="16" s="9" customFormat="1" ht="17.25" customHeight="1" spans="1:6">
      <c r="A16" s="26" t="s">
        <v>36</v>
      </c>
      <c r="B16" s="27">
        <v>83800</v>
      </c>
      <c r="C16" s="27">
        <v>66997</v>
      </c>
      <c r="D16" s="27">
        <v>25988</v>
      </c>
      <c r="E16" s="22">
        <f t="shared" si="2"/>
        <v>79.9486873508353</v>
      </c>
      <c r="F16" s="23">
        <f t="shared" si="1"/>
        <v>157.799753732492</v>
      </c>
    </row>
    <row r="17" s="9" customFormat="1" ht="17.25" customHeight="1" spans="1:6">
      <c r="A17" s="24" t="s">
        <v>37</v>
      </c>
      <c r="B17" s="27">
        <v>3000</v>
      </c>
      <c r="C17" s="27"/>
      <c r="D17" s="27">
        <v>3000</v>
      </c>
      <c r="E17" s="22">
        <f t="shared" si="2"/>
        <v>0</v>
      </c>
      <c r="F17" s="23">
        <f t="shared" si="1"/>
        <v>-100</v>
      </c>
    </row>
    <row r="18" s="9" customFormat="1" ht="17.25" customHeight="1" spans="1:6">
      <c r="A18" s="24" t="s">
        <v>38</v>
      </c>
      <c r="B18" s="27"/>
      <c r="C18" s="27"/>
      <c r="D18" s="27"/>
      <c r="E18" s="22" t="e">
        <f t="shared" si="2"/>
        <v>#DIV/0!</v>
      </c>
      <c r="F18" s="23"/>
    </row>
    <row r="19" s="9" customFormat="1" ht="17.25" customHeight="1" spans="1:6">
      <c r="A19" s="26" t="s">
        <v>39</v>
      </c>
      <c r="B19" s="27">
        <v>20000</v>
      </c>
      <c r="C19" s="27">
        <v>16651</v>
      </c>
      <c r="D19" s="27">
        <v>13001</v>
      </c>
      <c r="E19" s="22">
        <f t="shared" si="2"/>
        <v>83.255</v>
      </c>
      <c r="F19" s="23">
        <f t="shared" ref="F19:F24" si="3">(C19/D19-1)*100</f>
        <v>28.0747634797323</v>
      </c>
    </row>
    <row r="20" s="9" customFormat="1" ht="17.25" customHeight="1" spans="1:6">
      <c r="A20" s="26" t="s">
        <v>40</v>
      </c>
      <c r="B20" s="27">
        <v>3000</v>
      </c>
      <c r="C20" s="27">
        <v>3974</v>
      </c>
      <c r="D20" s="27">
        <v>2600</v>
      </c>
      <c r="E20" s="22">
        <f t="shared" si="2"/>
        <v>132.466666666667</v>
      </c>
      <c r="F20" s="23">
        <f t="shared" si="3"/>
        <v>52.8461538461539</v>
      </c>
    </row>
    <row r="21" s="9" customFormat="1" ht="17.25" customHeight="1" spans="1:6">
      <c r="A21" s="26" t="s">
        <v>41</v>
      </c>
      <c r="B21" s="27">
        <v>4000</v>
      </c>
      <c r="C21" s="27">
        <v>1450</v>
      </c>
      <c r="D21" s="27">
        <v>1745</v>
      </c>
      <c r="E21" s="22">
        <f t="shared" si="2"/>
        <v>36.25</v>
      </c>
      <c r="F21" s="23">
        <f t="shared" si="3"/>
        <v>-16.9054441260745</v>
      </c>
    </row>
    <row r="22" s="9" customFormat="1" ht="17.25" customHeight="1" spans="1:6">
      <c r="A22" s="26" t="s">
        <v>42</v>
      </c>
      <c r="B22" s="27">
        <v>4000</v>
      </c>
      <c r="C22" s="27"/>
      <c r="D22" s="27">
        <v>1749</v>
      </c>
      <c r="E22" s="22">
        <f t="shared" si="2"/>
        <v>0</v>
      </c>
      <c r="F22" s="23">
        <f t="shared" si="3"/>
        <v>-100</v>
      </c>
    </row>
    <row r="23" s="9" customFormat="1" ht="30.75" customHeight="1" spans="1:6">
      <c r="A23" s="26" t="s">
        <v>43</v>
      </c>
      <c r="B23" s="27">
        <v>14500</v>
      </c>
      <c r="C23" s="27">
        <v>20010</v>
      </c>
      <c r="D23" s="27">
        <v>66122</v>
      </c>
      <c r="E23" s="22">
        <f t="shared" si="2"/>
        <v>138</v>
      </c>
      <c r="F23" s="23">
        <f t="shared" si="3"/>
        <v>-69.7377574786002</v>
      </c>
    </row>
    <row r="24" s="9" customFormat="1" ht="28.5" customHeight="1" spans="1:6">
      <c r="A24" s="26" t="s">
        <v>44</v>
      </c>
      <c r="B24" s="27">
        <v>75</v>
      </c>
      <c r="C24" s="27"/>
      <c r="D24" s="27">
        <f>SUM(D25:D26)</f>
        <v>400</v>
      </c>
      <c r="E24" s="22">
        <f t="shared" si="2"/>
        <v>0</v>
      </c>
      <c r="F24" s="23">
        <f t="shared" si="3"/>
        <v>-100</v>
      </c>
    </row>
    <row r="25" s="9" customFormat="1" spans="1:6">
      <c r="A25" s="26" t="s">
        <v>45</v>
      </c>
      <c r="B25" s="27"/>
      <c r="C25" s="27"/>
      <c r="D25" s="27"/>
      <c r="E25" s="22" t="e">
        <f t="shared" si="2"/>
        <v>#DIV/0!</v>
      </c>
      <c r="F25" s="23"/>
    </row>
    <row r="26" s="9" customFormat="1" spans="1:6">
      <c r="A26" s="26" t="s">
        <v>46</v>
      </c>
      <c r="B26" s="27">
        <v>75</v>
      </c>
      <c r="C26" s="27"/>
      <c r="D26" s="27">
        <v>400</v>
      </c>
      <c r="E26" s="22">
        <f t="shared" si="2"/>
        <v>0</v>
      </c>
      <c r="F26" s="23">
        <f t="shared" ref="F26:F29" si="4">(C26/D26-1)*100</f>
        <v>-100</v>
      </c>
    </row>
    <row r="27" s="9" customFormat="1" ht="27.75" customHeight="1" spans="1:6">
      <c r="A27" s="26" t="s">
        <v>47</v>
      </c>
      <c r="B27" s="27">
        <v>10000</v>
      </c>
      <c r="C27" s="27">
        <v>8071</v>
      </c>
      <c r="D27" s="27">
        <f>SUM(D28)</f>
        <v>2765</v>
      </c>
      <c r="E27" s="22">
        <f t="shared" si="2"/>
        <v>80.71</v>
      </c>
      <c r="F27" s="23">
        <f t="shared" si="4"/>
        <v>191.898734177215</v>
      </c>
    </row>
    <row r="28" s="9" customFormat="1" ht="17.25" customHeight="1" spans="1:6">
      <c r="A28" s="26" t="s">
        <v>48</v>
      </c>
      <c r="B28" s="27">
        <v>10000</v>
      </c>
      <c r="C28" s="27">
        <v>8071</v>
      </c>
      <c r="D28" s="27">
        <v>2765</v>
      </c>
      <c r="E28" s="22">
        <f t="shared" si="2"/>
        <v>80.71</v>
      </c>
      <c r="F28" s="23">
        <f t="shared" si="4"/>
        <v>191.898734177215</v>
      </c>
    </row>
    <row r="29" s="9" customFormat="1" ht="27.75" customHeight="1" spans="1:6">
      <c r="A29" s="26" t="s">
        <v>49</v>
      </c>
      <c r="B29" s="27">
        <v>729</v>
      </c>
      <c r="C29" s="27">
        <v>0</v>
      </c>
      <c r="D29" s="27">
        <v>545</v>
      </c>
      <c r="E29" s="22">
        <f t="shared" si="2"/>
        <v>0</v>
      </c>
      <c r="F29" s="23">
        <f t="shared" si="4"/>
        <v>-100</v>
      </c>
    </row>
    <row r="30" s="9" customFormat="1" ht="30" customHeight="1" spans="1:6">
      <c r="A30" s="26" t="s">
        <v>50</v>
      </c>
      <c r="B30" s="27"/>
      <c r="C30" s="27"/>
      <c r="D30" s="27"/>
      <c r="E30" s="22" t="e">
        <f t="shared" si="2"/>
        <v>#DIV/0!</v>
      </c>
      <c r="F30" s="23"/>
    </row>
    <row r="31" s="9" customFormat="1" ht="17.25" customHeight="1" spans="1:6">
      <c r="A31" s="26" t="s">
        <v>51</v>
      </c>
      <c r="B31" s="27"/>
      <c r="C31" s="27"/>
      <c r="D31" s="27"/>
      <c r="E31" s="22" t="e">
        <f t="shared" si="2"/>
        <v>#DIV/0!</v>
      </c>
      <c r="F31" s="23"/>
    </row>
    <row r="32" s="9" customFormat="1" ht="17.25" customHeight="1" spans="1:6">
      <c r="A32" s="26" t="s">
        <v>52</v>
      </c>
      <c r="B32" s="27"/>
      <c r="C32" s="27"/>
      <c r="D32" s="27"/>
      <c r="E32" s="22" t="e">
        <f t="shared" si="2"/>
        <v>#DIV/0!</v>
      </c>
      <c r="F32" s="23"/>
    </row>
    <row r="33" s="9" customFormat="1" ht="29.25" customHeight="1" spans="1:6">
      <c r="A33" s="26" t="s">
        <v>53</v>
      </c>
      <c r="B33" s="27">
        <v>1300</v>
      </c>
      <c r="C33" s="27">
        <v>1300</v>
      </c>
      <c r="D33" s="27"/>
      <c r="E33" s="22">
        <f t="shared" si="2"/>
        <v>100</v>
      </c>
      <c r="F33" s="23"/>
    </row>
    <row r="34" s="9" customFormat="1" ht="23" customHeight="1" spans="1:6">
      <c r="A34" s="26" t="s">
        <v>54</v>
      </c>
      <c r="B34" s="27"/>
      <c r="C34" s="27">
        <v>590</v>
      </c>
      <c r="D34" s="27"/>
      <c r="E34" s="22"/>
      <c r="F34" s="23"/>
    </row>
    <row r="35" s="9" customFormat="1" ht="22.5" customHeight="1" spans="1:6">
      <c r="A35" s="24" t="s">
        <v>55</v>
      </c>
      <c r="B35" s="27">
        <v>1300</v>
      </c>
      <c r="C35" s="27">
        <v>700</v>
      </c>
      <c r="D35" s="27"/>
      <c r="E35" s="22">
        <f t="shared" ref="E35:E41" si="5">C35/B35*100</f>
        <v>53.8461538461538</v>
      </c>
      <c r="F35" s="23"/>
    </row>
    <row r="36" s="9" customFormat="1" ht="21" customHeight="1" spans="1:6">
      <c r="A36" s="24" t="s">
        <v>56</v>
      </c>
      <c r="B36" s="27"/>
      <c r="C36" s="27">
        <v>10</v>
      </c>
      <c r="D36" s="27"/>
      <c r="E36" s="22"/>
      <c r="F36" s="23"/>
    </row>
    <row r="37" s="9" customFormat="1" spans="1:6">
      <c r="A37" s="26" t="s">
        <v>57</v>
      </c>
      <c r="B37" s="27">
        <v>700</v>
      </c>
      <c r="C37" s="27">
        <v>700</v>
      </c>
      <c r="D37" s="27">
        <v>640</v>
      </c>
      <c r="E37" s="22">
        <f t="shared" si="5"/>
        <v>100</v>
      </c>
      <c r="F37" s="23">
        <f t="shared" ref="F37:F41" si="6">(C37/D37-1)*100</f>
        <v>9.375</v>
      </c>
    </row>
    <row r="38" s="9" customFormat="1" spans="1:6">
      <c r="A38" s="26" t="s">
        <v>58</v>
      </c>
      <c r="B38" s="27">
        <v>700</v>
      </c>
      <c r="C38" s="27">
        <v>700</v>
      </c>
      <c r="D38" s="27">
        <v>640</v>
      </c>
      <c r="E38" s="22">
        <f t="shared" si="5"/>
        <v>100</v>
      </c>
      <c r="F38" s="23">
        <f t="shared" si="6"/>
        <v>9.375</v>
      </c>
    </row>
    <row r="39" s="9" customFormat="1" ht="22.5" customHeight="1" spans="1:6">
      <c r="A39" s="26" t="s">
        <v>59</v>
      </c>
      <c r="B39" s="27">
        <v>10</v>
      </c>
      <c r="C39" s="27">
        <v>10</v>
      </c>
      <c r="D39" s="27">
        <v>13</v>
      </c>
      <c r="E39" s="22">
        <f t="shared" si="5"/>
        <v>100</v>
      </c>
      <c r="F39" s="23">
        <f t="shared" si="6"/>
        <v>-23.0769230769231</v>
      </c>
    </row>
    <row r="40" s="9" customFormat="1" ht="30" customHeight="1" spans="1:6">
      <c r="A40" s="26" t="s">
        <v>60</v>
      </c>
      <c r="B40" s="27">
        <v>10</v>
      </c>
      <c r="C40" s="27">
        <v>10</v>
      </c>
      <c r="D40" s="27">
        <v>13</v>
      </c>
      <c r="E40" s="22">
        <f t="shared" si="5"/>
        <v>100</v>
      </c>
      <c r="F40" s="23">
        <f t="shared" si="6"/>
        <v>-23.0769230769231</v>
      </c>
    </row>
    <row r="41" s="9" customFormat="1" spans="1:6">
      <c r="A41" s="26" t="s">
        <v>61</v>
      </c>
      <c r="B41" s="27">
        <v>10</v>
      </c>
      <c r="C41" s="27">
        <v>10</v>
      </c>
      <c r="D41" s="27">
        <v>13</v>
      </c>
      <c r="E41" s="22">
        <f t="shared" si="5"/>
        <v>100</v>
      </c>
      <c r="F41" s="23">
        <f t="shared" si="6"/>
        <v>-23.0769230769231</v>
      </c>
    </row>
    <row r="42" s="9" customFormat="1" spans="1:6">
      <c r="A42" s="26" t="s">
        <v>62</v>
      </c>
      <c r="B42" s="27"/>
      <c r="C42" s="27"/>
      <c r="D42" s="27"/>
      <c r="E42" s="22"/>
      <c r="F42" s="23"/>
    </row>
    <row r="43" s="9" customFormat="1" ht="17.25" customHeight="1" spans="1:6">
      <c r="A43" s="26" t="s">
        <v>63</v>
      </c>
      <c r="B43" s="27">
        <v>0</v>
      </c>
      <c r="C43" s="27">
        <v>0</v>
      </c>
      <c r="D43" s="27"/>
      <c r="E43" s="22"/>
      <c r="F43" s="23"/>
    </row>
    <row r="44" s="9" customFormat="1" spans="1:6">
      <c r="A44" s="26" t="s">
        <v>64</v>
      </c>
      <c r="B44" s="27"/>
      <c r="C44" s="27"/>
      <c r="D44" s="27"/>
      <c r="E44" s="22"/>
      <c r="F44" s="23"/>
    </row>
    <row r="45" s="9" customFormat="1" ht="17.25" customHeight="1" spans="1:6">
      <c r="A45" s="29" t="s">
        <v>65</v>
      </c>
      <c r="B45" s="27"/>
      <c r="C45" s="27"/>
      <c r="D45" s="27"/>
      <c r="E45" s="22"/>
      <c r="F45" s="23"/>
    </row>
    <row r="46" s="9" customFormat="1" ht="17.25" customHeight="1" spans="1:6">
      <c r="A46" s="26" t="s">
        <v>66</v>
      </c>
      <c r="B46" s="27"/>
      <c r="C46" s="27"/>
      <c r="D46" s="27">
        <f>SUM(D47)</f>
        <v>110</v>
      </c>
      <c r="E46" s="22"/>
      <c r="F46" s="23">
        <f t="shared" ref="F46:F68" si="7">(C46/D46-1)*100</f>
        <v>-100</v>
      </c>
    </row>
    <row r="47" s="9" customFormat="1" ht="27.75" customHeight="1" spans="1:6">
      <c r="A47" s="26" t="s">
        <v>67</v>
      </c>
      <c r="B47" s="27"/>
      <c r="C47" s="27"/>
      <c r="D47" s="27">
        <f>SUM(D48:D50)</f>
        <v>110</v>
      </c>
      <c r="E47" s="22"/>
      <c r="F47" s="23">
        <f t="shared" si="7"/>
        <v>-100</v>
      </c>
    </row>
    <row r="48" s="9" customFormat="1" spans="1:6">
      <c r="A48" s="30" t="s">
        <v>68</v>
      </c>
      <c r="B48" s="27"/>
      <c r="C48" s="27"/>
      <c r="D48" s="27">
        <v>40</v>
      </c>
      <c r="E48" s="22"/>
      <c r="F48" s="23">
        <f t="shared" si="7"/>
        <v>-100</v>
      </c>
    </row>
    <row r="49" s="9" customFormat="1" ht="17.25" customHeight="1" spans="1:6">
      <c r="A49" s="29" t="s">
        <v>69</v>
      </c>
      <c r="B49" s="27"/>
      <c r="C49" s="27"/>
      <c r="D49" s="27">
        <v>30</v>
      </c>
      <c r="E49" s="22"/>
      <c r="F49" s="23">
        <f t="shared" si="7"/>
        <v>-100</v>
      </c>
    </row>
    <row r="50" s="9" customFormat="1" ht="17.25" customHeight="1" spans="1:6">
      <c r="A50" s="29" t="s">
        <v>70</v>
      </c>
      <c r="B50" s="27"/>
      <c r="C50" s="27"/>
      <c r="D50" s="27">
        <v>40</v>
      </c>
      <c r="E50" s="22"/>
      <c r="F50" s="23">
        <f t="shared" si="7"/>
        <v>-100</v>
      </c>
    </row>
    <row r="51" s="9" customFormat="1" ht="17.25" customHeight="1" spans="1:6">
      <c r="A51" s="26" t="s">
        <v>71</v>
      </c>
      <c r="B51" s="27">
        <v>0</v>
      </c>
      <c r="C51" s="27">
        <v>41</v>
      </c>
      <c r="D51" s="27">
        <v>13</v>
      </c>
      <c r="E51" s="22"/>
      <c r="F51" s="23">
        <f t="shared" si="7"/>
        <v>215.384615384615</v>
      </c>
    </row>
    <row r="52" s="9" customFormat="1" ht="17.25" customHeight="1" spans="1:6">
      <c r="A52" s="29" t="s">
        <v>72</v>
      </c>
      <c r="B52" s="27">
        <v>0</v>
      </c>
      <c r="C52" s="27">
        <v>41</v>
      </c>
      <c r="D52" s="27">
        <v>13</v>
      </c>
      <c r="E52" s="22"/>
      <c r="F52" s="23">
        <f t="shared" si="7"/>
        <v>215.384615384615</v>
      </c>
    </row>
    <row r="53" s="9" customFormat="1" ht="17.25" customHeight="1" spans="1:6">
      <c r="A53" s="29" t="s">
        <v>73</v>
      </c>
      <c r="B53" s="27"/>
      <c r="C53" s="27">
        <v>41</v>
      </c>
      <c r="D53" s="27">
        <v>13</v>
      </c>
      <c r="E53" s="22"/>
      <c r="F53" s="23">
        <f t="shared" si="7"/>
        <v>215.384615384615</v>
      </c>
    </row>
    <row r="54" s="9" customFormat="1" ht="17.25" customHeight="1" spans="1:6">
      <c r="A54" s="26" t="s">
        <v>74</v>
      </c>
      <c r="B54" s="27">
        <v>181549</v>
      </c>
      <c r="C54" s="27">
        <v>42385</v>
      </c>
      <c r="D54" s="27">
        <f>D55+D56</f>
        <v>38409</v>
      </c>
      <c r="E54" s="22">
        <f t="shared" ref="E54:E60" si="8">C54/B54*100</f>
        <v>23.3463142182</v>
      </c>
      <c r="F54" s="23">
        <f t="shared" si="7"/>
        <v>10.3517404774923</v>
      </c>
    </row>
    <row r="55" s="9" customFormat="1" ht="27.75" customHeight="1" spans="1:6">
      <c r="A55" s="26" t="s">
        <v>75</v>
      </c>
      <c r="B55" s="27">
        <v>179694</v>
      </c>
      <c r="C55" s="27">
        <v>41024</v>
      </c>
      <c r="D55" s="27">
        <v>36512</v>
      </c>
      <c r="E55" s="22">
        <f t="shared" si="8"/>
        <v>22.8299219784745</v>
      </c>
      <c r="F55" s="23">
        <f t="shared" si="7"/>
        <v>12.3575810692375</v>
      </c>
    </row>
    <row r="56" s="9" customFormat="1" ht="27.75" customHeight="1" spans="1:6">
      <c r="A56" s="26" t="s">
        <v>76</v>
      </c>
      <c r="B56" s="27">
        <v>1855</v>
      </c>
      <c r="C56" s="27">
        <v>1361</v>
      </c>
      <c r="D56" s="27">
        <f>SUM(D57:D61)</f>
        <v>1897</v>
      </c>
      <c r="E56" s="22">
        <f t="shared" si="8"/>
        <v>73.3692722371968</v>
      </c>
      <c r="F56" s="23">
        <f t="shared" si="7"/>
        <v>-28.2551396942541</v>
      </c>
    </row>
    <row r="57" s="9" customFormat="1" spans="1:6">
      <c r="A57" s="26" t="s">
        <v>77</v>
      </c>
      <c r="B57" s="27">
        <v>1286</v>
      </c>
      <c r="C57" s="27">
        <v>829</v>
      </c>
      <c r="D57" s="27">
        <v>1258</v>
      </c>
      <c r="E57" s="22">
        <f t="shared" si="8"/>
        <v>64.4634525660964</v>
      </c>
      <c r="F57" s="23">
        <f t="shared" si="7"/>
        <v>-34.1017488076312</v>
      </c>
    </row>
    <row r="58" s="9" customFormat="1" spans="1:6">
      <c r="A58" s="26" t="s">
        <v>78</v>
      </c>
      <c r="B58" s="27">
        <v>415</v>
      </c>
      <c r="C58" s="27">
        <v>365</v>
      </c>
      <c r="D58" s="27">
        <v>346</v>
      </c>
      <c r="E58" s="22">
        <f t="shared" si="8"/>
        <v>87.9518072289157</v>
      </c>
      <c r="F58" s="23">
        <f t="shared" si="7"/>
        <v>5.49132947976878</v>
      </c>
    </row>
    <row r="59" s="9" customFormat="1" spans="1:6">
      <c r="A59" s="26" t="s">
        <v>79</v>
      </c>
      <c r="B59" s="27">
        <v>40</v>
      </c>
      <c r="C59" s="27">
        <v>25</v>
      </c>
      <c r="D59" s="27">
        <v>37</v>
      </c>
      <c r="E59" s="22">
        <f t="shared" si="8"/>
        <v>62.5</v>
      </c>
      <c r="F59" s="23">
        <f t="shared" si="7"/>
        <v>-32.4324324324324</v>
      </c>
    </row>
    <row r="60" s="9" customFormat="1" spans="1:6">
      <c r="A60" s="26" t="s">
        <v>80</v>
      </c>
      <c r="B60" s="27">
        <v>114</v>
      </c>
      <c r="C60" s="27">
        <v>142</v>
      </c>
      <c r="D60" s="27">
        <v>175</v>
      </c>
      <c r="E60" s="22">
        <f t="shared" si="8"/>
        <v>124.561403508772</v>
      </c>
      <c r="F60" s="23">
        <f t="shared" si="7"/>
        <v>-18.8571428571429</v>
      </c>
    </row>
    <row r="61" s="9" customFormat="1" spans="1:6">
      <c r="A61" s="26" t="s">
        <v>81</v>
      </c>
      <c r="B61" s="27"/>
      <c r="C61" s="27"/>
      <c r="D61" s="27">
        <v>81</v>
      </c>
      <c r="E61" s="22"/>
      <c r="F61" s="23">
        <f t="shared" si="7"/>
        <v>-100</v>
      </c>
    </row>
    <row r="62" s="9" customFormat="1" ht="19.5" customHeight="1" spans="1:6">
      <c r="A62" s="26" t="s">
        <v>82</v>
      </c>
      <c r="B62" s="27">
        <v>5555</v>
      </c>
      <c r="C62" s="27">
        <v>4775</v>
      </c>
      <c r="D62" s="27">
        <v>2477</v>
      </c>
      <c r="E62" s="22">
        <f t="shared" ref="E62:E65" si="9">C62/B62*100</f>
        <v>85.958595859586</v>
      </c>
      <c r="F62" s="23">
        <f t="shared" si="7"/>
        <v>92.7735163504239</v>
      </c>
    </row>
    <row r="63" s="9" customFormat="1" spans="1:6">
      <c r="A63" s="26" t="s">
        <v>83</v>
      </c>
      <c r="B63" s="27">
        <v>4626</v>
      </c>
      <c r="C63" s="27">
        <v>4775</v>
      </c>
      <c r="D63" s="27">
        <v>2477</v>
      </c>
      <c r="E63" s="22">
        <f t="shared" si="9"/>
        <v>103.220925205361</v>
      </c>
      <c r="F63" s="23">
        <f t="shared" si="7"/>
        <v>92.7735163504239</v>
      </c>
    </row>
    <row r="64" s="9" customFormat="1" spans="1:6">
      <c r="A64" s="26" t="s">
        <v>84</v>
      </c>
      <c r="B64" s="27">
        <v>929</v>
      </c>
      <c r="C64" s="27">
        <v>4041</v>
      </c>
      <c r="D64" s="27">
        <v>2477</v>
      </c>
      <c r="E64" s="22">
        <f t="shared" si="9"/>
        <v>434.983853606028</v>
      </c>
      <c r="F64" s="23">
        <f t="shared" si="7"/>
        <v>63.1408962454582</v>
      </c>
    </row>
    <row r="65" s="9" customFormat="1" ht="20.25" customHeight="1" spans="1:6">
      <c r="A65" s="26" t="s">
        <v>85</v>
      </c>
      <c r="B65" s="27">
        <v>45</v>
      </c>
      <c r="C65" s="27"/>
      <c r="D65" s="27">
        <v>66</v>
      </c>
      <c r="E65" s="22">
        <f t="shared" si="9"/>
        <v>0</v>
      </c>
      <c r="F65" s="23">
        <f t="shared" si="7"/>
        <v>-100</v>
      </c>
    </row>
    <row r="66" s="9" customFormat="1" spans="1:6">
      <c r="A66" s="26" t="s">
        <v>86</v>
      </c>
      <c r="B66" s="27">
        <v>33.5</v>
      </c>
      <c r="C66" s="27"/>
      <c r="D66" s="27">
        <v>66</v>
      </c>
      <c r="E66" s="22"/>
      <c r="F66" s="23">
        <f t="shared" si="7"/>
        <v>-100</v>
      </c>
    </row>
    <row r="67" s="9" customFormat="1" spans="1:6">
      <c r="A67" s="31" t="s">
        <v>87</v>
      </c>
      <c r="B67" s="27">
        <v>11.5</v>
      </c>
      <c r="C67" s="27"/>
      <c r="D67" s="27">
        <v>66</v>
      </c>
      <c r="E67" s="22"/>
      <c r="F67" s="23">
        <f t="shared" si="7"/>
        <v>-100</v>
      </c>
    </row>
    <row r="68" s="9" customFormat="1" ht="17.25" customHeight="1" spans="1:6">
      <c r="A68" s="20" t="s">
        <v>88</v>
      </c>
      <c r="B68" s="32">
        <f>SUM(B69:B72)</f>
        <v>83000</v>
      </c>
      <c r="C68" s="32">
        <f>SUM(C69:C72)</f>
        <v>96422</v>
      </c>
      <c r="D68" s="32">
        <f>SUM(D69:D72)</f>
        <v>93348</v>
      </c>
      <c r="E68" s="22">
        <f t="shared" ref="E68:E73" si="10">C68/B68*100</f>
        <v>116.171084337349</v>
      </c>
      <c r="F68" s="23">
        <f t="shared" si="7"/>
        <v>3.29305394866521</v>
      </c>
    </row>
    <row r="69" s="9" customFormat="1" ht="20.25" customHeight="1" spans="1:6">
      <c r="A69" s="24" t="s">
        <v>89</v>
      </c>
      <c r="B69" s="27">
        <v>83000</v>
      </c>
      <c r="C69" s="27"/>
      <c r="D69" s="27"/>
      <c r="E69" s="22">
        <f t="shared" si="10"/>
        <v>0</v>
      </c>
      <c r="F69" s="23"/>
    </row>
    <row r="70" s="9" customFormat="1" ht="21" customHeight="1" spans="1:6">
      <c r="A70" s="24" t="s">
        <v>90</v>
      </c>
      <c r="B70" s="27"/>
      <c r="C70" s="27"/>
      <c r="D70" s="27"/>
      <c r="E70" s="22"/>
      <c r="F70" s="23"/>
    </row>
    <row r="71" s="9" customFormat="1" ht="19.5" customHeight="1" spans="1:6">
      <c r="A71" s="24" t="s">
        <v>91</v>
      </c>
      <c r="B71" s="27"/>
      <c r="C71" s="27">
        <v>88003</v>
      </c>
      <c r="D71" s="27">
        <v>82000</v>
      </c>
      <c r="E71" s="22"/>
      <c r="F71" s="23">
        <f t="shared" ref="F71:F73" si="11">(C71/D71-1)*100</f>
        <v>7.32073170731706</v>
      </c>
    </row>
    <row r="72" s="9" customFormat="1" ht="18.75" customHeight="1" spans="1:6">
      <c r="A72" s="24" t="s">
        <v>92</v>
      </c>
      <c r="B72" s="27"/>
      <c r="C72" s="27">
        <v>8419</v>
      </c>
      <c r="D72" s="27">
        <v>11348</v>
      </c>
      <c r="E72" s="22"/>
      <c r="F72" s="23">
        <f t="shared" si="11"/>
        <v>-25.8107155445894</v>
      </c>
    </row>
    <row r="73" s="9" customFormat="1" ht="21" customHeight="1" spans="1:6">
      <c r="A73" s="20" t="s">
        <v>93</v>
      </c>
      <c r="B73" s="32">
        <f>SUM(B4+B68)</f>
        <v>415764</v>
      </c>
      <c r="C73" s="32">
        <f>SUM(C4+C68)</f>
        <v>263290</v>
      </c>
      <c r="D73" s="32">
        <f>SUM(D4+D68)</f>
        <v>253415</v>
      </c>
      <c r="E73" s="22">
        <f t="shared" si="10"/>
        <v>63.3267911603698</v>
      </c>
      <c r="F73" s="23">
        <f t="shared" si="11"/>
        <v>3.89677012015863</v>
      </c>
    </row>
    <row r="74" s="11" customFormat="1" spans="1:6">
      <c r="A74" s="33"/>
      <c r="B74" s="12"/>
      <c r="C74" s="34"/>
      <c r="D74" s="34"/>
      <c r="E74" s="34"/>
      <c r="F74" s="13"/>
    </row>
  </sheetData>
  <mergeCells count="1">
    <mergeCell ref="A1:F1"/>
  </mergeCells>
  <printOptions horizontalCentered="1"/>
  <pageMargins left="0.788888888888889" right="0.788888888888889" top="0.979166666666667" bottom="0.788888888888889" header="0.709027777777778" footer="0.709027777777778"/>
  <pageSetup paperSize="9" scale="86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5"/>
  <sheetViews>
    <sheetView workbookViewId="0">
      <selection activeCell="D13" sqref="D13"/>
    </sheetView>
  </sheetViews>
  <sheetFormatPr defaultColWidth="9" defaultRowHeight="14.25" outlineLevelRow="4" outlineLevelCol="1"/>
  <cols>
    <col min="1" max="1" width="39.875" customWidth="1"/>
    <col min="2" max="2" width="35.5" customWidth="1"/>
  </cols>
  <sheetData>
    <row r="2" ht="22.5" spans="1:2">
      <c r="A2" s="8" t="s">
        <v>95</v>
      </c>
      <c r="B2" s="8"/>
    </row>
    <row r="3" ht="20.25" spans="1:2">
      <c r="A3" s="2"/>
      <c r="B3" s="3" t="s">
        <v>96</v>
      </c>
    </row>
    <row r="4" ht="20.25" spans="1:2">
      <c r="A4" s="4" t="s">
        <v>97</v>
      </c>
      <c r="B4" s="5" t="s">
        <v>98</v>
      </c>
    </row>
    <row r="5" ht="29" customHeight="1" spans="1:2">
      <c r="A5" s="7" t="s">
        <v>99</v>
      </c>
      <c r="B5" s="7">
        <v>13.14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8"/>
  <sheetViews>
    <sheetView workbookViewId="0">
      <selection activeCell="B15" sqref="B15"/>
    </sheetView>
  </sheetViews>
  <sheetFormatPr defaultColWidth="9" defaultRowHeight="14.25" outlineLevelRow="7" outlineLevelCol="1"/>
  <cols>
    <col min="1" max="2" width="48.75" customWidth="1"/>
  </cols>
  <sheetData>
    <row r="2" ht="22.5" spans="1:2">
      <c r="A2" s="1" t="s">
        <v>100</v>
      </c>
      <c r="B2" s="1"/>
    </row>
    <row r="3" ht="20.25" spans="1:2">
      <c r="A3" s="2"/>
      <c r="B3" s="3" t="s">
        <v>96</v>
      </c>
    </row>
    <row r="4" ht="20.25" spans="1:2">
      <c r="A4" s="4" t="s">
        <v>101</v>
      </c>
      <c r="B4" s="5" t="s">
        <v>4</v>
      </c>
    </row>
    <row r="5" ht="24" customHeight="1" spans="1:2">
      <c r="A5" s="6" t="s">
        <v>102</v>
      </c>
      <c r="B5" s="7">
        <v>0</v>
      </c>
    </row>
    <row r="6" ht="24" customHeight="1" spans="1:2">
      <c r="A6" s="6" t="s">
        <v>103</v>
      </c>
      <c r="B6" s="7">
        <v>0</v>
      </c>
    </row>
    <row r="7" ht="24" customHeight="1" spans="1:2">
      <c r="A7" s="6" t="s">
        <v>104</v>
      </c>
      <c r="B7" s="7">
        <v>0</v>
      </c>
    </row>
    <row r="8" ht="24" customHeight="1" spans="1:2">
      <c r="A8" s="6" t="s">
        <v>105</v>
      </c>
      <c r="B8" s="7">
        <v>13.14</v>
      </c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基金收入</vt:lpstr>
      <vt:lpstr>基金支出</vt:lpstr>
      <vt:lpstr>本级基金支出</vt:lpstr>
      <vt:lpstr>专项债务限额表</vt:lpstr>
      <vt:lpstr>专项债务余额情况表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樊丽媛</dc:creator>
  <dcterms:created xsi:type="dcterms:W3CDTF">2018-09-14T03:23:00Z</dcterms:created>
  <dcterms:modified xsi:type="dcterms:W3CDTF">2019-09-18T03:03:54Z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