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1385" activeTab="6"/>
  </bookViews>
  <sheets>
    <sheet name="收入决算" sheetId="1" r:id="rId1"/>
    <sheet name="支出决算" sheetId="2" r:id="rId2"/>
    <sheet name="本级支出决算明细" sheetId="3" r:id="rId3"/>
    <sheet name="基本支出决算 " sheetId="4" r:id="rId4"/>
    <sheet name="税收返还和转移支付" sheetId="5" r:id="rId5"/>
    <sheet name="一般债务余额和限额表" sheetId="6" r:id="rId6"/>
    <sheet name="一般债务情况表 " sheetId="7" r:id="rId7"/>
    <sheet name="专项转移支付表" sheetId="8" r:id="rId8"/>
  </sheets>
  <definedNames>
    <definedName name="_xlnm.Print_Titles" localSheetId="2">本级支出决算明细!$A$1:$JB$4</definedName>
    <definedName name="_xlnm._FilterDatabase" localSheetId="2" hidden="1">本级支出决算明细!$A$5:$I$554</definedName>
  </definedNames>
  <calcPr calcId="144525" concurrentCalc="0"/>
</workbook>
</file>

<file path=xl/comments1.xml><?xml version="1.0" encoding="utf-8"?>
<comments xmlns="http://schemas.openxmlformats.org/spreadsheetml/2006/main">
  <authors>
    <author>樊丽媛</author>
  </authors>
  <commentList>
    <comment ref="G20" authorId="0">
      <text>
        <r>
          <rPr>
            <sz val="9"/>
            <rFont val="宋体"/>
            <charset val="134"/>
          </rPr>
          <t xml:space="preserve">营业税
</t>
        </r>
      </text>
    </comment>
  </commentList>
</comments>
</file>

<file path=xl/sharedStrings.xml><?xml version="1.0" encoding="utf-8"?>
<sst xmlns="http://schemas.openxmlformats.org/spreadsheetml/2006/main" count="626">
  <si>
    <t>缙云县2019年一般公共预算收入决算</t>
  </si>
  <si>
    <t>单位:万元</t>
  </si>
  <si>
    <t>预算科目</t>
  </si>
  <si>
    <t>2019年预算数</t>
  </si>
  <si>
    <t>2019年调整后预算数</t>
  </si>
  <si>
    <t>2019年决算数</t>
  </si>
  <si>
    <t>2018年决算数</t>
  </si>
  <si>
    <t>完成调整后预算%</t>
  </si>
  <si>
    <t>2016年决算数</t>
  </si>
  <si>
    <t>比上年+、-%</t>
  </si>
  <si>
    <t>一般公共预算收入</t>
  </si>
  <si>
    <t>一、税收收入</t>
  </si>
  <si>
    <t xml:space="preserve">    增值税</t>
  </si>
  <si>
    <t xml:space="preserve">    企业所得税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</si>
  <si>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</si>
  <si>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</si>
  <si>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</si>
  <si>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</si>
  <si>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</si>
  <si>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</si>
  <si>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</si>
  <si>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</si>
  <si>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</si>
  <si>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</si>
  <si>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环境保护税</t>
  </si>
  <si>
    <t xml:space="preserve">    其他税收收入</t>
  </si>
  <si>
    <t>二、非税收入</t>
  </si>
  <si>
    <t xml:space="preserve">    专项收入</t>
  </si>
  <si>
    <t xml:space="preserve">     其中:教育费附加收入</t>
  </si>
  <si>
    <t xml:space="preserve">          其他专项收入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</si>
  <si>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</si>
  <si>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</si>
  <si>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</si>
  <si>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国有资源(资产)有偿使用收入</t>
  </si>
  <si>
    <t xml:space="preserve">    政府住房基金收入</t>
  </si>
  <si>
    <t xml:space="preserve">    其他收入</t>
  </si>
  <si>
    <t>转移性收入</t>
  </si>
  <si>
    <t>(一)税收返还收入</t>
  </si>
  <si>
    <t xml:space="preserve">    所得税基数返还收入 </t>
  </si>
  <si>
    <t xml:space="preserve">    成品油税费改革税收返还收入</t>
  </si>
  <si>
    <t xml:space="preserve">    增值税税收返还收入</t>
  </si>
  <si>
    <t xml:space="preserve">    消费税税收返还收入</t>
  </si>
  <si>
    <t xml:space="preserve">    增值税“五五分享”税收返还收入</t>
  </si>
  <si>
    <t>(二)上级转移支付收入　　</t>
  </si>
  <si>
    <t>　　省一般性转移支付收入</t>
  </si>
  <si>
    <t>　　省专项转移支付收入</t>
  </si>
  <si>
    <t>　　市转移支付收入</t>
  </si>
  <si>
    <t>(三)地方政府一般债务转贷收入</t>
  </si>
  <si>
    <t>(四)调入资金</t>
  </si>
  <si>
    <t xml:space="preserve">   调入预算稳定调节基金</t>
  </si>
  <si>
    <t xml:space="preserve">   从政府性基金预算调入</t>
  </si>
  <si>
    <t xml:space="preserve">   从国有资本经营预算调入</t>
  </si>
  <si>
    <t xml:space="preserve">   从其他资金调入</t>
  </si>
  <si>
    <t>(五)使用结转资金</t>
  </si>
  <si>
    <t>本 年 收 入 合 计</t>
  </si>
  <si>
    <t>缙云县2019年一般公共预算支出决算</t>
  </si>
  <si>
    <t>一般公共预算支出合计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</si>
  <si>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</si>
  <si>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</si>
  <si>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</si>
  <si>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</si>
  <si>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</si>
  <si>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</si>
  <si>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</si>
  <si>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</si>
  <si>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</si>
  <si>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</si>
  <si>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</si>
  <si>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</si>
  <si>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</si>
  <si>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</si>
  <si>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</si>
  <si>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</si>
  <si>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</si>
  <si>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</si>
  <si>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</si>
  <si>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</si>
  <si>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</si>
  <si>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</si>
  <si>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</si>
  <si>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二十四、债务付息支出</t>
  </si>
  <si>
    <t>二十五、债务发行费用支出</t>
  </si>
  <si>
    <t>转移性支出</t>
  </si>
  <si>
    <t>一、上解上级支出</t>
  </si>
  <si>
    <t>二、地方政府一般债务还本支出</t>
  </si>
  <si>
    <t>三、安排预算稳定调节基金</t>
  </si>
  <si>
    <t>四、结转下年支出</t>
  </si>
  <si>
    <t>五、援助其他地区支出</t>
  </si>
  <si>
    <t>本 年 支 出 合 计</t>
  </si>
  <si>
    <t>缙云县2019年本级一般公共预算支出决算明细</t>
  </si>
  <si>
    <t>本级支出合计</t>
  </si>
  <si>
    <t>一般公共服务支出</t>
  </si>
  <si>
    <t xml:space="preserve">  人大事务</t>
  </si>
  <si>
    <t xml:space="preserve">    行政运行</t>
  </si>
  <si>
    <t xml:space="preserve">    人大会议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</si>
  <si>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</si>
  <si>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</si>
  <si>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</si>
  <si>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</si>
  <si>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</si>
  <si>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</si>
  <si>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</si>
  <si>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</si>
  <si>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</si>
  <si>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</si>
  <si>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政府办公厅(室)及相关机构事务</t>
  </si>
  <si>
    <t xml:space="preserve">    一般行政管理事务</t>
  </si>
  <si>
    <t xml:space="preserve">    机关服务</t>
  </si>
  <si>
    <t xml:space="preserve">    专项业务活动</t>
  </si>
  <si>
    <t xml:space="preserve">    政务公开审批</t>
  </si>
  <si>
    <t xml:space="preserve">    信访事务</t>
  </si>
  <si>
    <t xml:space="preserve">    事业运行</t>
  </si>
  <si>
    <t xml:space="preserve">    其他政府办公厅(室)及相关机构事务支出</t>
  </si>
  <si>
    <t xml:space="preserve">  发展与改革事务</t>
  </si>
  <si>
    <t xml:space="preserve">    物价管理</t>
  </si>
  <si>
    <t xml:space="preserve">    其他发展与改革事务支出</t>
  </si>
  <si>
    <t xml:space="preserve">  统计信息事务</t>
  </si>
  <si>
    <t xml:space="preserve">    专项统计业务</t>
  </si>
  <si>
    <t xml:space="preserve">    统计管理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</si>
  <si>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</si>
  <si>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</si>
  <si>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</si>
  <si>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</si>
  <si>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财政国库业务</t>
  </si>
  <si>
    <t xml:space="preserve">    信息化建设</t>
  </si>
  <si>
    <t xml:space="preserve">    其他财政事务支出</t>
  </si>
  <si>
    <t xml:space="preserve">  税收事务</t>
  </si>
  <si>
    <t xml:space="preserve">    代扣代收代征税款手续费</t>
  </si>
  <si>
    <t xml:space="preserve">    税务宣传</t>
  </si>
  <si>
    <t xml:space="preserve">    其他税收事务支出</t>
  </si>
  <si>
    <t xml:space="preserve">  审计事务</t>
  </si>
  <si>
    <t xml:space="preserve">    审计业务</t>
  </si>
  <si>
    <t xml:space="preserve">  海关事务</t>
  </si>
  <si>
    <t xml:space="preserve">    检验检疫</t>
  </si>
  <si>
    <t xml:space="preserve">  人力资源事务</t>
  </si>
  <si>
    <t xml:space="preserve">    军队转业干部安置</t>
  </si>
  <si>
    <t xml:space="preserve">    公务员招考</t>
  </si>
  <si>
    <t xml:space="preserve">    其他人力资源事务支出</t>
  </si>
  <si>
    <t xml:space="preserve">  纪检监察事务</t>
  </si>
  <si>
    <t xml:space="preserve">    其他纪检监察事务支出</t>
  </si>
  <si>
    <t xml:space="preserve">  商贸事务</t>
  </si>
  <si>
    <t xml:space="preserve">    招商引资</t>
  </si>
  <si>
    <t xml:space="preserve">    其他商贸事务支出</t>
  </si>
  <si>
    <t xml:space="preserve">  工商行政管理事务</t>
  </si>
  <si>
    <t xml:space="preserve">    工商行政管理专项</t>
  </si>
  <si>
    <t xml:space="preserve">    执法办案专项</t>
  </si>
  <si>
    <t xml:space="preserve">    消费者权益保护</t>
  </si>
  <si>
    <t xml:space="preserve">    其他工商行政管理事务支出</t>
  </si>
  <si>
    <t xml:space="preserve">  质量技术监督与检验检疫事务</t>
  </si>
  <si>
    <t xml:space="preserve">    出入境检验检疫行政执法和业务管理</t>
  </si>
  <si>
    <t xml:space="preserve">    质量技术监督行政执法及业务管理</t>
  </si>
  <si>
    <t xml:space="preserve">    其他质量技术监督与检验检疫事务支出</t>
  </si>
  <si>
    <t xml:space="preserve">  民族事务</t>
  </si>
  <si>
    <t xml:space="preserve">    民族工作专项</t>
  </si>
  <si>
    <t xml:space="preserve">  宗教事务</t>
  </si>
  <si>
    <t xml:space="preserve">    宗教工作专项</t>
  </si>
  <si>
    <t xml:space="preserve">  港澳台侨事务</t>
  </si>
  <si>
    <t xml:space="preserve">    港澳事务</t>
  </si>
  <si>
    <t xml:space="preserve">    华侨事务</t>
  </si>
  <si>
    <t xml:space="preserve">    其他港澳台侨事务支出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</si>
  <si>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</si>
  <si>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</si>
  <si>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</si>
  <si>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</si>
  <si>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</si>
  <si>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</si>
  <si>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工会疗养休养</t>
  </si>
  <si>
    <t xml:space="preserve">    其他群众团体事务支出</t>
  </si>
  <si>
    <t xml:space="preserve">  党委办公厅(室)及相关机构事务</t>
  </si>
  <si>
    <t xml:space="preserve">    专项业务</t>
  </si>
  <si>
    <t xml:space="preserve">  组织事务</t>
  </si>
  <si>
    <t xml:space="preserve">    公务员事务</t>
  </si>
  <si>
    <t xml:space="preserve">    其他组织事务支出</t>
  </si>
  <si>
    <t xml:space="preserve">  宣传事务</t>
  </si>
  <si>
    <t xml:space="preserve">  统战事务</t>
  </si>
  <si>
    <t xml:space="preserve">    宗教事务</t>
  </si>
  <si>
    <t xml:space="preserve">    其他统战事务支出</t>
  </si>
  <si>
    <t xml:space="preserve">  其他共产党事务支出</t>
  </si>
  <si>
    <t xml:space="preserve">    其他共产党事务支出</t>
  </si>
  <si>
    <t xml:space="preserve">  市场监督管理事务</t>
  </si>
  <si>
    <t xml:space="preserve">    市场监督管理专项</t>
  </si>
  <si>
    <t xml:space="preserve">    市场监管执法</t>
  </si>
  <si>
    <t xml:space="preserve">    市场监督管理技术支持</t>
  </si>
  <si>
    <t xml:space="preserve">    其他市场监督管理事务</t>
  </si>
  <si>
    <t>国防支出</t>
  </si>
  <si>
    <t xml:space="preserve">  国防动员</t>
  </si>
  <si>
    <t>公共安全支出</t>
  </si>
  <si>
    <t xml:space="preserve">  武装警察</t>
  </si>
  <si>
    <t xml:space="preserve">  公安</t>
  </si>
  <si>
    <t xml:space="preserve">  检察</t>
  </si>
  <si>
    <t xml:space="preserve">  法院</t>
  </si>
  <si>
    <t xml:space="preserve">  司法</t>
  </si>
  <si>
    <t xml:space="preserve">  其他公共安全支出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</si>
  <si>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</si>
  <si>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</si>
  <si>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</si>
  <si>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</si>
  <si>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</si>
  <si>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</si>
  <si>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</si>
  <si>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</si>
  <si>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其他普通教育支出</t>
  </si>
  <si>
    <t xml:space="preserve">  职业教育</t>
  </si>
  <si>
    <t xml:space="preserve">    职业高中教育</t>
  </si>
  <si>
    <t xml:space="preserve">    其他职业教育支出</t>
  </si>
  <si>
    <t xml:space="preserve">  广播电视教育</t>
  </si>
  <si>
    <t xml:space="preserve">    广播电视学校</t>
  </si>
  <si>
    <t xml:space="preserve">  特殊教育</t>
  </si>
  <si>
    <t xml:space="preserve">    特殊学校教育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</si>
  <si>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</si>
  <si>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</si>
  <si>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</si>
  <si>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</si>
  <si>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教育费附加安排的支出</t>
  </si>
  <si>
    <t xml:space="preserve">    农村中小学校舍建设</t>
  </si>
  <si>
    <t xml:space="preserve">    其他教育费附加安排的支出</t>
  </si>
  <si>
    <t xml:space="preserve">  其他教育支出</t>
  </si>
  <si>
    <t xml:space="preserve">    其他教育支出</t>
  </si>
  <si>
    <t>科学技术支出</t>
  </si>
  <si>
    <t xml:space="preserve">  科学技术管理事务</t>
  </si>
  <si>
    <t xml:space="preserve">    其他科学技术管理事务支出</t>
  </si>
  <si>
    <t xml:space="preserve">  技术研究与开发</t>
  </si>
  <si>
    <t xml:space="preserve">    应用技术研究与开发</t>
  </si>
  <si>
    <t xml:space="preserve">    产业技术研究与开发</t>
  </si>
  <si>
    <t xml:space="preserve">    科技成果转化与扩散</t>
  </si>
  <si>
    <t xml:space="preserve">  社会科学</t>
  </si>
  <si>
    <t xml:space="preserve">    社会科学研究</t>
  </si>
  <si>
    <t xml:space="preserve">  科学技术普及</t>
  </si>
  <si>
    <t xml:space="preserve">    机构运行</t>
  </si>
  <si>
    <t xml:space="preserve">    科普活动</t>
  </si>
  <si>
    <t xml:space="preserve">    其他科学技术普及支出</t>
  </si>
  <si>
    <t xml:space="preserve">  其他科学技术支出</t>
  </si>
  <si>
    <t xml:space="preserve">    其他科学技术支出</t>
  </si>
  <si>
    <t>文化体育与传媒支出</t>
  </si>
  <si>
    <t xml:space="preserve">  文化和旅游</t>
  </si>
  <si>
    <t xml:space="preserve">    图书馆</t>
  </si>
  <si>
    <t xml:space="preserve">    文化活动</t>
  </si>
  <si>
    <t xml:space="preserve">    群众文化</t>
  </si>
  <si>
    <t xml:space="preserve">    文化创作与保护</t>
  </si>
  <si>
    <t xml:space="preserve">    文化市场管理</t>
  </si>
  <si>
    <t xml:space="preserve">    旅游宣传</t>
  </si>
  <si>
    <t xml:space="preserve">    旅游行业业务管理</t>
  </si>
  <si>
    <t xml:space="preserve">    其他文化支出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</si>
  <si>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</si>
  <si>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</si>
  <si>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</si>
  <si>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</si>
  <si>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体育</t>
  </si>
  <si>
    <t xml:space="preserve">    群众体育</t>
  </si>
  <si>
    <t xml:space="preserve">    其他体育支出</t>
  </si>
  <si>
    <t xml:space="preserve">  新闻出版广播影视</t>
  </si>
  <si>
    <t xml:space="preserve">    电视</t>
  </si>
  <si>
    <t xml:space="preserve">    出版发行</t>
  </si>
  <si>
    <t xml:space="preserve">    其他新闻出版广播影视支出</t>
  </si>
  <si>
    <t xml:space="preserve">  广播电视</t>
  </si>
  <si>
    <t xml:space="preserve">    其他广播电视支出</t>
  </si>
  <si>
    <t xml:space="preserve">  其他文化体育与传媒支出</t>
  </si>
  <si>
    <t xml:space="preserve">    宣传文化发展专项支出</t>
  </si>
  <si>
    <t xml:space="preserve">    文化产业发展专项支出</t>
  </si>
  <si>
    <t xml:space="preserve">    其他文化体育与传媒支出</t>
  </si>
  <si>
    <t>社会保障和就业支出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</si>
  <si>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</si>
  <si>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</si>
  <si>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</si>
  <si>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</si>
  <si>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社会保险经办机构</t>
  </si>
  <si>
    <t xml:space="preserve">    劳动关系和维权</t>
  </si>
  <si>
    <t xml:space="preserve">    劳动人事争议调解仲裁</t>
  </si>
  <si>
    <t xml:space="preserve">    其他人力资源和社会保障管理事务支出</t>
  </si>
  <si>
    <t xml:space="preserve">  民政管理事务</t>
  </si>
  <si>
    <t xml:space="preserve">    拥军优属</t>
  </si>
  <si>
    <t xml:space="preserve">    老龄事务</t>
  </si>
  <si>
    <t xml:space="preserve">    社会组织管理</t>
  </si>
  <si>
    <t xml:space="preserve">    行政区划和地名管理</t>
  </si>
  <si>
    <t xml:space="preserve">    基层政权和社区建设</t>
  </si>
  <si>
    <t xml:space="preserve">    其他民政管理事务支出</t>
  </si>
  <si>
    <t xml:space="preserve">  行政事业单位离退休</t>
  </si>
  <si>
    <t xml:space="preserve">    归口管理的行政单位离退休</t>
  </si>
  <si>
    <t xml:space="preserve">    未归口管理的行政单位离退休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</si>
  <si>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</si>
  <si>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</si>
  <si>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</si>
  <si>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就业补助</t>
  </si>
  <si>
    <t xml:space="preserve">    就业创业服务补贴</t>
  </si>
  <si>
    <t xml:space="preserve">    职业培训补贴</t>
  </si>
  <si>
    <t xml:space="preserve">    社会保险补贴</t>
  </si>
  <si>
    <t xml:space="preserve">    公益性岗位补贴</t>
  </si>
  <si>
    <t xml:space="preserve">    职业技能鉴定补贴</t>
  </si>
  <si>
    <t xml:space="preserve">    就业见习补贴</t>
  </si>
  <si>
    <t xml:space="preserve">    其他就业补助支出</t>
  </si>
  <si>
    <t xml:space="preserve">  抚恤</t>
  </si>
  <si>
    <t xml:space="preserve">    死亡抚恤</t>
  </si>
  <si>
    <t xml:space="preserve">    优抚事业单位支出</t>
  </si>
  <si>
    <t xml:space="preserve">    义务兵优待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</si>
  <si>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</si>
  <si>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</si>
  <si>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</si>
  <si>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</si>
  <si>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</si>
  <si>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</si>
  <si>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</si>
  <si>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</si>
  <si>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</si>
  <si>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</si>
  <si>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殡葬</t>
  </si>
  <si>
    <t xml:space="preserve">  残疾人事业</t>
  </si>
  <si>
    <t xml:space="preserve">    残疾人康复</t>
  </si>
  <si>
    <t xml:space="preserve">    残疾人就业和扶贫</t>
  </si>
  <si>
    <t xml:space="preserve">    残疾人体育</t>
  </si>
  <si>
    <t xml:space="preserve">    残疾人生活和护理补贴</t>
  </si>
  <si>
    <t xml:space="preserve">    其他残疾人事业支出</t>
  </si>
  <si>
    <t xml:space="preserve">  自然灾害生活救助</t>
  </si>
  <si>
    <t xml:space="preserve">    中央自然灾害生活补助</t>
  </si>
  <si>
    <t xml:space="preserve">  红十字事业</t>
  </si>
  <si>
    <t xml:space="preserve">    其他红十字事业支出</t>
  </si>
  <si>
    <t xml:space="preserve">  最低生活保障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</si>
  <si>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</si>
  <si>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</si>
  <si>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</si>
  <si>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</si>
  <si>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</si>
  <si>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农村特困人员救助供养支出</t>
  </si>
  <si>
    <t xml:space="preserve">  其他生活救助</t>
  </si>
  <si>
    <t xml:space="preserve">    其他农村生活救助</t>
  </si>
  <si>
    <t xml:space="preserve">  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</si>
  <si>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</si>
  <si>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</si>
  <si>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>财政对其他社会保险基金的补助</t>
  </si>
  <si>
    <t xml:space="preserve">    财政对工伤保险基金的补助</t>
  </si>
  <si>
    <t xml:space="preserve">    财政对生育保险基金的补助</t>
  </si>
  <si>
    <t xml:space="preserve">    其他财政对社会保险基金的补助</t>
  </si>
  <si>
    <t>退役军人管理事务</t>
  </si>
  <si>
    <t xml:space="preserve">    其他退役军人事务管理支出</t>
  </si>
  <si>
    <t xml:space="preserve">  其他社会保障和就业支出</t>
  </si>
  <si>
    <t xml:space="preserve">    其他社会保障和就业支出</t>
  </si>
  <si>
    <t>医疗卫生与计划生育支出</t>
  </si>
  <si>
    <t xml:space="preserve">  医疗卫生与计划生育管理事务</t>
  </si>
  <si>
    <t xml:space="preserve">    其他医疗卫生与计划生育管理事务支出</t>
  </si>
  <si>
    <t xml:space="preserve">  公立医院</t>
  </si>
  <si>
    <t xml:space="preserve">    综合医院</t>
  </si>
  <si>
    <t xml:space="preserve">    中医(民族)医院</t>
  </si>
  <si>
    <t xml:space="preserve">    其他公立医院支出</t>
  </si>
  <si>
    <t xml:space="preserve">  基层医疗卫生机构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</si>
  <si>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</si>
  <si>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</si>
  <si>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</si>
  <si>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</si>
  <si>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</si>
  <si>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</si>
  <si>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基本公共卫生服务</t>
  </si>
  <si>
    <t xml:space="preserve">    重大公共卫生专项</t>
  </si>
  <si>
    <t xml:space="preserve">    突发公共卫生事件应急处理</t>
  </si>
  <si>
    <t xml:space="preserve">    其他公共卫生支出</t>
  </si>
  <si>
    <t xml:space="preserve">  中医药</t>
  </si>
  <si>
    <t xml:space="preserve">    中医(民族医)药专项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</si>
  <si>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</si>
  <si>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</si>
  <si>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</si>
  <si>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</si>
  <si>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食品和药品监督管理事务</t>
  </si>
  <si>
    <t xml:space="preserve">     一般行政管理事务</t>
  </si>
  <si>
    <t xml:space="preserve">    食品安全事务</t>
  </si>
  <si>
    <t xml:space="preserve">    其他食品和药品监督管理事务支出</t>
  </si>
  <si>
    <t xml:space="preserve">  行政事业单位医疗</t>
  </si>
  <si>
    <t xml:space="preserve">    行政单位医疗</t>
  </si>
  <si>
    <t xml:space="preserve">    事业单位医疗</t>
  </si>
  <si>
    <t xml:space="preserve">  财政对基本医疗保险基金的补助</t>
  </si>
  <si>
    <t xml:space="preserve">    财政对城乡居民基本医疗保险基金的补助</t>
  </si>
  <si>
    <t xml:space="preserve">  医疗救助</t>
  </si>
  <si>
    <t xml:space="preserve">    城乡医疗救助</t>
  </si>
  <si>
    <t xml:space="preserve">    疾病应急救助</t>
  </si>
  <si>
    <t xml:space="preserve">    其他医疗救助支出</t>
  </si>
  <si>
    <t xml:space="preserve">  优抚对象医疗</t>
  </si>
  <si>
    <t xml:space="preserve">    优抚对象医疗补助</t>
  </si>
  <si>
    <t xml:space="preserve">  医疗保障管理事务</t>
  </si>
  <si>
    <t xml:space="preserve">    医疗保障政策管理</t>
  </si>
  <si>
    <t xml:space="preserve">    其他医疗保障管理事务支出</t>
  </si>
  <si>
    <t xml:space="preserve">  老龄卫生健康事务</t>
  </si>
  <si>
    <t xml:space="preserve">    老龄卫生健康事务</t>
  </si>
  <si>
    <t xml:space="preserve">  其他医疗卫生与计划生育支出</t>
  </si>
  <si>
    <t xml:space="preserve">    其他医疗卫生与计划生育支出</t>
  </si>
  <si>
    <t>节能环保支出</t>
  </si>
  <si>
    <t xml:space="preserve">  环境保护管理事务</t>
  </si>
  <si>
    <t xml:space="preserve">    环境保护宣传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</si>
  <si>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</si>
  <si>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</si>
  <si>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</si>
  <si>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其他环境监测与监察支出</t>
  </si>
  <si>
    <t xml:space="preserve">  污染防治</t>
  </si>
  <si>
    <t xml:space="preserve">    水体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</si>
  <si>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</si>
  <si>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</si>
  <si>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</si>
  <si>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</si>
  <si>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天然林保护</t>
  </si>
  <si>
    <t xml:space="preserve">    停伐补助</t>
  </si>
  <si>
    <t xml:space="preserve">  污染减排</t>
  </si>
  <si>
    <t xml:space="preserve">    环境执法监察</t>
  </si>
  <si>
    <t xml:space="preserve">  可再生能源</t>
  </si>
  <si>
    <t xml:space="preserve">    可再生能源</t>
  </si>
  <si>
    <t xml:space="preserve">  能源管理事务</t>
  </si>
  <si>
    <t xml:space="preserve">    其他能源管理事务支出</t>
  </si>
  <si>
    <t xml:space="preserve">  其他节能环保支出</t>
  </si>
  <si>
    <t xml:space="preserve">    其他节能环保支出</t>
  </si>
  <si>
    <t>城乡社区支出</t>
  </si>
  <si>
    <t xml:space="preserve">  城乡社区管理事务</t>
  </si>
  <si>
    <t xml:space="preserve">    城管执法</t>
  </si>
  <si>
    <t xml:space="preserve">    工程建设管理</t>
  </si>
  <si>
    <t xml:space="preserve">    其他城乡社区管理事务支出</t>
  </si>
  <si>
    <t xml:space="preserve">  城乡社区规划与管理</t>
  </si>
  <si>
    <t xml:space="preserve">    城乡社区规划与管理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</si>
  <si>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</si>
  <si>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</si>
  <si>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</si>
  <si>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</t>
  </si>
  <si>
    <t xml:space="preserve">    城乡社区环境卫生</t>
  </si>
  <si>
    <t xml:space="preserve">  其他城乡社区支出</t>
  </si>
  <si>
    <t xml:space="preserve">    其他城乡社区支出</t>
  </si>
  <si>
    <t>农林水支出</t>
  </si>
  <si>
    <t xml:space="preserve">  农业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</si>
  <si>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</si>
  <si>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</si>
  <si>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</si>
  <si>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</si>
  <si>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</si>
  <si>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农业行业业务管理</t>
  </si>
  <si>
    <t xml:space="preserve">    防灾救灾</t>
  </si>
  <si>
    <t xml:space="preserve">    农业生产支持补贴</t>
  </si>
  <si>
    <t xml:space="preserve">    农业组织化与产业化经营</t>
  </si>
  <si>
    <t xml:space="preserve">    农业资源保护修复与利用</t>
  </si>
  <si>
    <t xml:space="preserve">    农村道路建设</t>
  </si>
  <si>
    <t xml:space="preserve">    成品油价格改革对渔业的补贴</t>
  </si>
  <si>
    <t xml:space="preserve">    对高校毕业生到基层任职补助</t>
  </si>
  <si>
    <t xml:space="preserve">    其他农业支出</t>
  </si>
  <si>
    <t xml:space="preserve">  林业和草原</t>
  </si>
  <si>
    <t xml:space="preserve">    事业机构</t>
  </si>
  <si>
    <t xml:space="preserve">    森林生态效益补偿</t>
  </si>
  <si>
    <t xml:space="preserve">    执法监督</t>
  </si>
  <si>
    <t xml:space="preserve">    林业防灾减灾</t>
  </si>
  <si>
    <t xml:space="preserve">    其他林业和草原支出</t>
  </si>
  <si>
    <t xml:space="preserve">  水利</t>
  </si>
  <si>
    <t xml:space="preserve">    水利行业业务管理</t>
  </si>
  <si>
    <t xml:space="preserve">    水利执法监督</t>
  </si>
  <si>
    <t xml:space="preserve">    水资源节约管理与保护</t>
  </si>
  <si>
    <t xml:space="preserve">    防汛</t>
  </si>
  <si>
    <t xml:space="preserve">    大中型水库移民后期扶持专项支出</t>
  </si>
  <si>
    <t xml:space="preserve">    水利建设移民支出</t>
  </si>
  <si>
    <t xml:space="preserve">    其他水利支出</t>
  </si>
  <si>
    <t xml:space="preserve">  扶贫</t>
  </si>
  <si>
    <t xml:space="preserve">    农村基础设施建设</t>
  </si>
  <si>
    <t xml:space="preserve">    生产发展</t>
  </si>
  <si>
    <t xml:space="preserve">    社会发展</t>
  </si>
  <si>
    <t xml:space="preserve">    其他扶贫支出</t>
  </si>
  <si>
    <t xml:space="preserve">  农业综合开发</t>
  </si>
  <si>
    <t xml:space="preserve">    其他农业综合开发支出</t>
  </si>
  <si>
    <t xml:space="preserve">  农村综合改革</t>
  </si>
  <si>
    <t xml:space="preserve">    对村级一事一议的补助</t>
  </si>
  <si>
    <t xml:space="preserve">    对村民委员会和村党支部的补助</t>
  </si>
  <si>
    <t xml:space="preserve">    其他农村综合改革支出</t>
  </si>
  <si>
    <t xml:space="preserve">  普惠金融发展支出</t>
  </si>
  <si>
    <t xml:space="preserve">    支持农村金融机构</t>
  </si>
  <si>
    <t xml:space="preserve">    其他普惠金融发展支出</t>
  </si>
  <si>
    <t xml:space="preserve">  其他农林水支出</t>
  </si>
  <si>
    <t xml:space="preserve">    其他农林水支出</t>
  </si>
  <si>
    <t>交通运输支出</t>
  </si>
  <si>
    <t xml:space="preserve">  公路水路运输</t>
  </si>
  <si>
    <t xml:space="preserve">    公路建设</t>
  </si>
  <si>
    <t xml:space="preserve">    公路养护</t>
  </si>
  <si>
    <t xml:space="preserve">    交通运输信息化建设</t>
  </si>
  <si>
    <t xml:space="preserve">    公路运输管理</t>
  </si>
  <si>
    <t xml:space="preserve">    其他公路水路运输支出</t>
  </si>
  <si>
    <t xml:space="preserve">  成品油价格改革对交通运输的补贴</t>
  </si>
  <si>
    <t xml:space="preserve">    对城市公交的补贴</t>
  </si>
  <si>
    <t xml:space="preserve">    对农村道路客运的补贴</t>
  </si>
  <si>
    <t xml:space="preserve">    对出租车的补贴</t>
  </si>
  <si>
    <t xml:space="preserve">  邮政业支出</t>
  </si>
  <si>
    <t xml:space="preserve">    行业监管</t>
  </si>
  <si>
    <t xml:space="preserve">    其他邮政业支出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</si>
  <si>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</si>
  <si>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</si>
  <si>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</si>
  <si>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其他交通运输支出</t>
  </si>
  <si>
    <t xml:space="preserve">    公共交通运营补助</t>
  </si>
  <si>
    <t xml:space="preserve">    其他交通运输支出</t>
  </si>
  <si>
    <t>资源勘探信息等支出</t>
  </si>
  <si>
    <t xml:space="preserve">  建筑业</t>
  </si>
  <si>
    <t xml:space="preserve">    其他建筑业支出</t>
  </si>
  <si>
    <t xml:space="preserve">  工业和信息产业监管</t>
  </si>
  <si>
    <t xml:space="preserve">    工业和信息产业支持</t>
  </si>
  <si>
    <t xml:space="preserve">  国有资产监管</t>
  </si>
  <si>
    <t xml:space="preserve">    其他国有资产监管支出</t>
  </si>
  <si>
    <t xml:space="preserve">  安全生产监管</t>
  </si>
  <si>
    <t xml:space="preserve">    安全监管监察专项</t>
  </si>
  <si>
    <t xml:space="preserve">    应急救援支出</t>
  </si>
  <si>
    <t xml:space="preserve">    其他安全生产监管支出</t>
  </si>
  <si>
    <t xml:space="preserve">  支持中小企业发展和管理支出</t>
  </si>
  <si>
    <t xml:space="preserve">    中小企业发展专项</t>
  </si>
  <si>
    <t xml:space="preserve">    其他支持中小企业发展和管理支出</t>
  </si>
  <si>
    <t>商业服务业等支出</t>
  </si>
  <si>
    <t xml:space="preserve">  商业流通事务</t>
  </si>
  <si>
    <t xml:space="preserve">    其他商业流通事务支出</t>
  </si>
  <si>
    <t xml:space="preserve">  旅游业管理与服务支出</t>
  </si>
  <si>
    <t xml:space="preserve">    其他旅游业管理与服务支出</t>
  </si>
  <si>
    <t xml:space="preserve">  涉外发展服务支出</t>
  </si>
  <si>
    <t xml:space="preserve">    其他涉外发展服务支出</t>
  </si>
  <si>
    <t>金融支出</t>
  </si>
  <si>
    <t xml:space="preserve">  金融部门行政支出</t>
  </si>
  <si>
    <t xml:space="preserve">  金融部门监管支出</t>
  </si>
  <si>
    <t xml:space="preserve">    金融部门其他监管支出</t>
  </si>
  <si>
    <t xml:space="preserve">  金融发展支出</t>
  </si>
  <si>
    <t xml:space="preserve">    其他金融发展支出</t>
  </si>
  <si>
    <t>国土海洋气象等支出</t>
  </si>
  <si>
    <t xml:space="preserve">  国土资源事务</t>
  </si>
  <si>
    <t xml:space="preserve">    土地资源利用与保护</t>
  </si>
  <si>
    <t xml:space="preserve">    国土整治</t>
  </si>
  <si>
    <t xml:space="preserve">    基础测绘与地理信息监管</t>
  </si>
  <si>
    <t xml:space="preserve">    地质灾害防治</t>
  </si>
  <si>
    <t xml:space="preserve">    其他国土资源事务支出</t>
  </si>
  <si>
    <t xml:space="preserve">  测绘事务</t>
  </si>
  <si>
    <t xml:space="preserve">      基础测绘</t>
  </si>
  <si>
    <t xml:space="preserve">  气象事务</t>
  </si>
  <si>
    <t xml:space="preserve">    气象事业机构</t>
  </si>
  <si>
    <t xml:space="preserve">    气象服务</t>
  </si>
  <si>
    <t xml:space="preserve">   其他气象事务支出</t>
  </si>
  <si>
    <t>住房保障支出</t>
  </si>
  <si>
    <t xml:space="preserve">  保障性安居工程支出</t>
  </si>
  <si>
    <t xml:space="preserve">    棚户区改造</t>
  </si>
  <si>
    <t xml:space="preserve">    农村危房改造</t>
  </si>
  <si>
    <t xml:space="preserve">    公共租赁住房</t>
  </si>
  <si>
    <t xml:space="preserve">    保障性住房租金补贴</t>
  </si>
  <si>
    <t xml:space="preserve">    其他保障性安居工程支出</t>
  </si>
  <si>
    <t xml:space="preserve">  住房改革支出</t>
  </si>
  <si>
    <t xml:space="preserve">    住房公积金</t>
  </si>
  <si>
    <t xml:space="preserve">    购房补贴</t>
  </si>
  <si>
    <t xml:space="preserve">  城乡社区住宅</t>
  </si>
  <si>
    <t xml:space="preserve">    公有住房建设和维修改造支出</t>
  </si>
  <si>
    <t xml:space="preserve">    住房公积金管理</t>
  </si>
  <si>
    <t xml:space="preserve">    其他城乡社区住宅支出</t>
  </si>
  <si>
    <t>粮油物资储备支出</t>
  </si>
  <si>
    <t xml:space="preserve">  粮油事务</t>
  </si>
  <si>
    <t xml:space="preserve">    粮食财务挂账利息补贴</t>
  </si>
  <si>
    <t xml:space="preserve">    其他粮油事务支出</t>
  </si>
  <si>
    <t xml:space="preserve">  粮油储备</t>
  </si>
  <si>
    <t xml:space="preserve">    储备粮(油)库建设</t>
  </si>
  <si>
    <t>灾害防治及应急管理支出</t>
  </si>
  <si>
    <t xml:space="preserve">  应急管理事务</t>
  </si>
  <si>
    <t xml:space="preserve">    灾害风险防治</t>
  </si>
  <si>
    <t xml:space="preserve">    安全监管</t>
  </si>
  <si>
    <t xml:space="preserve">    安全生产基础</t>
  </si>
  <si>
    <t xml:space="preserve">    应急救援</t>
  </si>
  <si>
    <t xml:space="preserve">    其他应急管理支出</t>
  </si>
  <si>
    <t xml:space="preserve">  消防事务</t>
  </si>
  <si>
    <t xml:space="preserve">    消防应急救援</t>
  </si>
  <si>
    <t xml:space="preserve">    其他消防事务支出</t>
  </si>
  <si>
    <t xml:space="preserve">  自然灾害救灾及恢复重建支出</t>
  </si>
  <si>
    <t xml:space="preserve">    地方自然灾害生活补助</t>
  </si>
  <si>
    <t xml:space="preserve">    自然灾害救灾补助</t>
  </si>
  <si>
    <t xml:space="preserve">    自然灾害灾后重建补助</t>
  </si>
  <si>
    <t>其他支出</t>
  </si>
  <si>
    <t xml:space="preserve">  其他支出</t>
  </si>
  <si>
    <t xml:space="preserve">    其他支出</t>
  </si>
  <si>
    <t>预备费</t>
  </si>
  <si>
    <t>债务付息支出</t>
  </si>
  <si>
    <t xml:space="preserve">  地方政府一般债务付息支出</t>
  </si>
  <si>
    <t xml:space="preserve">    地方政府一般债券付息支出</t>
  </si>
  <si>
    <t>债务发行费用支出</t>
  </si>
  <si>
    <t xml:space="preserve">  地方政府一般债务发行费用支出</t>
  </si>
  <si>
    <t>四、援助其他地区支出</t>
  </si>
  <si>
    <t>缙云县2019年本级一般公共预算基本支出决算表</t>
  </si>
  <si>
    <t>单位：万元</t>
  </si>
  <si>
    <t>政府经济科目</t>
  </si>
  <si>
    <t>完成预算%</t>
  </si>
  <si>
    <t>合  计</t>
  </si>
  <si>
    <t>一、机关工资福利支出</t>
  </si>
  <si>
    <t xml:space="preserve">    工资奖金津补贴</t>
  </si>
  <si>
    <t xml:space="preserve">    社会保障缴费</t>
  </si>
  <si>
    <t xml:space="preserve">    其他工资福利支出</t>
  </si>
  <si>
    <t>二、机关商品和服务支出</t>
  </si>
  <si>
    <t xml:space="preserve">    办公经费</t>
  </si>
  <si>
    <t xml:space="preserve">    会议费</t>
  </si>
  <si>
    <t xml:space="preserve">    培训费</t>
  </si>
  <si>
    <t xml:space="preserve">    专用材料购置费</t>
  </si>
  <si>
    <t xml:space="preserve">    委托业务费</t>
  </si>
  <si>
    <t xml:space="preserve">    公务接待费</t>
  </si>
  <si>
    <t xml:space="preserve">    因公出国（境）费用</t>
  </si>
  <si>
    <t xml:space="preserve">    公务用车运行维护费</t>
  </si>
  <si>
    <t xml:space="preserve">    维修（护）费</t>
  </si>
  <si>
    <t xml:space="preserve">    其他商品和服务支出</t>
  </si>
  <si>
    <t>三、机关资本性支出（一）</t>
  </si>
  <si>
    <t xml:space="preserve">    设备购置</t>
  </si>
  <si>
    <t>五、对事业单位经常性补助</t>
  </si>
  <si>
    <t xml:space="preserve">    工资福利支出</t>
  </si>
  <si>
    <t xml:space="preserve">    商品和服务支出</t>
  </si>
  <si>
    <t>六、对事业单位资本性补助</t>
  </si>
  <si>
    <t xml:space="preserve">    资本性支出（一）</t>
  </si>
  <si>
    <t>七、对个人和家庭的补助</t>
  </si>
  <si>
    <t xml:space="preserve">     社会福利和救助</t>
  </si>
  <si>
    <t xml:space="preserve">     离退休费</t>
  </si>
  <si>
    <t xml:space="preserve">     助学金</t>
  </si>
  <si>
    <t xml:space="preserve">     其他对个人和家庭补助</t>
  </si>
  <si>
    <t>缙云县2019年一般公共预算税收返还和转移支付决算表</t>
  </si>
  <si>
    <r>
      <rPr>
        <b/>
        <sz val="12"/>
        <rFont val="宋体"/>
        <charset val="134"/>
      </rPr>
      <t>项</t>
    </r>
    <r>
      <rPr>
        <b/>
        <sz val="12"/>
        <rFont val="Times New Roman"/>
        <charset val="0"/>
      </rPr>
      <t xml:space="preserve">          </t>
    </r>
    <r>
      <rPr>
        <b/>
        <sz val="12"/>
        <rFont val="宋体"/>
        <charset val="134"/>
      </rPr>
      <t>目</t>
    </r>
  </si>
  <si>
    <t>2019年                    预算数</t>
  </si>
  <si>
    <t>2019年           决算数</t>
  </si>
  <si>
    <t>支出合计</t>
  </si>
  <si>
    <t>一、税收返还支出</t>
  </si>
  <si>
    <t>二、一般性转移支付</t>
  </si>
  <si>
    <t>备注：缙云县乡镇财政体制参照部门管理，不存在税收返还和转移支付。</t>
  </si>
  <si>
    <t>缙云县2019年地方政府一般债务余额和限额表</t>
  </si>
  <si>
    <t>单位：亿元</t>
  </si>
  <si>
    <t>地  区</t>
  </si>
  <si>
    <t>限额</t>
  </si>
  <si>
    <t>余额</t>
  </si>
  <si>
    <t>缙云县</t>
  </si>
  <si>
    <t>缙云县2019年地方政府一般债务余额情况表</t>
  </si>
  <si>
    <t>项 目</t>
  </si>
  <si>
    <t>一、2019年地方政府一般债务发行</t>
  </si>
  <si>
    <t>其中：2019年地方政府一般债务余额新增限额</t>
  </si>
  <si>
    <t>二、2019年地方政府一般债务还本额</t>
  </si>
  <si>
    <t>三、2019年末地方政府一般债务余额</t>
  </si>
  <si>
    <t>2019年度缙云县专项转移支付决算表</t>
  </si>
  <si>
    <r>
      <rPr>
        <b/>
        <sz val="12"/>
        <color indexed="8"/>
        <rFont val="宋体"/>
        <charset val="134"/>
      </rPr>
      <t>项</t>
    </r>
    <r>
      <rPr>
        <b/>
        <sz val="12"/>
        <color indexed="8"/>
        <rFont val="Times New Roman"/>
        <charset val="134"/>
      </rPr>
      <t xml:space="preserve">          </t>
    </r>
    <r>
      <rPr>
        <b/>
        <sz val="12"/>
        <color indexed="8"/>
        <rFont val="宋体"/>
        <charset val="134"/>
      </rPr>
      <t>目</t>
    </r>
  </si>
  <si>
    <t>乡   镇</t>
  </si>
  <si>
    <t>2019年           预算数</t>
  </si>
  <si>
    <t>无</t>
  </si>
  <si>
    <t>备注：缙云县乡镇财政体制参照部门管理，未安排专项转移支付。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</si>
</sst>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_);[Red]\(0\)"/>
    <numFmt numFmtId="178" formatCode="0_ "/>
    <numFmt numFmtId="179" formatCode="0.0_ "/>
    <numFmt numFmtId="180" formatCode="#,##0.0"/>
  </numFmts>
  <fonts count="41">
    <font>
      <sz val="12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20"/>
      <color indexed="8"/>
      <name val="小标宋"/>
      <charset val="134"/>
    </font>
    <font>
      <b/>
      <sz val="16"/>
      <color indexed="8"/>
      <name val="黑体"/>
      <charset val="134"/>
    </font>
    <font>
      <b/>
      <sz val="10"/>
      <color indexed="8"/>
      <name val="黑体"/>
      <charset val="134"/>
    </font>
    <font>
      <b/>
      <sz val="12"/>
      <color indexed="8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6"/>
      <name val="宋体"/>
      <charset val="134"/>
    </font>
    <font>
      <b/>
      <sz val="16"/>
      <name val="宋体"/>
      <charset val="134"/>
    </font>
    <font>
      <sz val="12"/>
      <name val="黑体"/>
      <charset val="134"/>
    </font>
    <font>
      <b/>
      <sz val="16"/>
      <name val="黑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0"/>
    </font>
    <font>
      <b/>
      <sz val="12"/>
      <color indexed="8"/>
      <name val="Times New Roman"/>
      <charset val="134"/>
    </font>
    <font>
      <b/>
      <sz val="12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22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4" fillId="21" borderId="11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14" borderId="8" applyNumberFormat="0" applyFont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13" borderId="7" applyNumberFormat="0" applyAlignment="0" applyProtection="0">
      <alignment vertical="center"/>
    </xf>
    <xf numFmtId="0" fontId="35" fillId="13" borderId="11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8" fillId="0" borderId="0"/>
  </cellStyleXfs>
  <cellXfs count="64">
    <xf numFmtId="0" fontId="0" fillId="0" borderId="0" xfId="0"/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176" fontId="0" fillId="0" borderId="4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Alignment="1" applyProtection="1">
      <alignment horizontal="center" vertical="center"/>
    </xf>
    <xf numFmtId="0" fontId="1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right"/>
    </xf>
    <xf numFmtId="0" fontId="13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177" fontId="0" fillId="0" borderId="4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vertical="center"/>
    </xf>
    <xf numFmtId="1" fontId="13" fillId="0" borderId="4" xfId="0" applyNumberFormat="1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right" vertical="center"/>
      <protection locked="0"/>
    </xf>
    <xf numFmtId="0" fontId="16" fillId="0" borderId="4" xfId="0" applyFont="1" applyFill="1" applyBorder="1" applyAlignment="1" applyProtection="1">
      <alignment horizontal="center" vertical="center"/>
      <protection locked="0"/>
    </xf>
    <xf numFmtId="0" fontId="13" fillId="0" borderId="4" xfId="0" applyFont="1" applyFill="1" applyBorder="1" applyAlignment="1" applyProtection="1">
      <alignment horizontal="center" vertical="center"/>
    </xf>
    <xf numFmtId="0" fontId="13" fillId="0" borderId="4" xfId="0" applyFont="1" applyFill="1" applyBorder="1" applyAlignment="1" applyProtection="1">
      <alignment horizontal="center" vertical="center"/>
      <protection locked="0"/>
    </xf>
    <xf numFmtId="176" fontId="0" fillId="0" borderId="4" xfId="0" applyNumberFormat="1" applyFont="1" applyFill="1" applyBorder="1" applyAlignment="1" applyProtection="1">
      <alignment horizontal="center" vertical="center"/>
    </xf>
    <xf numFmtId="0" fontId="13" fillId="0" borderId="4" xfId="0" applyFont="1" applyFill="1" applyBorder="1" applyAlignment="1" applyProtection="1">
      <alignment vertical="center"/>
    </xf>
    <xf numFmtId="0" fontId="0" fillId="0" borderId="4" xfId="0" applyFont="1" applyFill="1" applyBorder="1" applyAlignment="1" applyProtection="1">
      <alignment vertical="center"/>
    </xf>
    <xf numFmtId="0" fontId="0" fillId="0" borderId="4" xfId="0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/>
    <xf numFmtId="0" fontId="0" fillId="0" borderId="0" xfId="0" applyFill="1" applyBorder="1" applyAlignment="1"/>
    <xf numFmtId="0" fontId="8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17" fillId="0" borderId="4" xfId="0" applyNumberFormat="1" applyFont="1" applyFill="1" applyBorder="1" applyAlignment="1" applyProtection="1">
      <alignment horizontal="center" vertical="center"/>
    </xf>
    <xf numFmtId="178" fontId="7" fillId="0" borderId="4" xfId="0" applyNumberFormat="1" applyFont="1" applyFill="1" applyBorder="1" applyAlignment="1" applyProtection="1">
      <alignment horizontal="center" vertical="center"/>
    </xf>
    <xf numFmtId="179" fontId="7" fillId="0" borderId="4" xfId="0" applyNumberFormat="1" applyFont="1" applyFill="1" applyBorder="1" applyAlignment="1" applyProtection="1">
      <alignment horizontal="center" vertical="center"/>
    </xf>
    <xf numFmtId="3" fontId="7" fillId="0" borderId="4" xfId="0" applyNumberFormat="1" applyFont="1" applyFill="1" applyBorder="1" applyAlignment="1" applyProtection="1">
      <alignment horizontal="center" vertical="center"/>
    </xf>
    <xf numFmtId="177" fontId="7" fillId="0" borderId="4" xfId="0" applyNumberFormat="1" applyFont="1" applyFill="1" applyBorder="1" applyAlignment="1" applyProtection="1">
      <alignment horizontal="right" vertical="center"/>
    </xf>
    <xf numFmtId="0" fontId="0" fillId="0" borderId="4" xfId="0" applyFont="1" applyFill="1" applyBorder="1" applyAlignment="1"/>
    <xf numFmtId="178" fontId="0" fillId="0" borderId="4" xfId="0" applyNumberFormat="1" applyFont="1" applyFill="1" applyBorder="1" applyAlignment="1">
      <alignment horizontal="center"/>
    </xf>
    <xf numFmtId="0" fontId="0" fillId="0" borderId="0" xfId="0" applyFill="1"/>
    <xf numFmtId="3" fontId="7" fillId="0" borderId="4" xfId="0" applyNumberFormat="1" applyFont="1" applyFill="1" applyBorder="1" applyAlignment="1" applyProtection="1">
      <alignment horizontal="right" vertical="center"/>
    </xf>
    <xf numFmtId="0" fontId="0" fillId="0" borderId="4" xfId="0" applyNumberFormat="1" applyFont="1" applyFill="1" applyBorder="1" applyAlignment="1" applyProtection="1"/>
    <xf numFmtId="0" fontId="0" fillId="0" borderId="0" xfId="0" applyFont="1" applyFill="1"/>
    <xf numFmtId="0" fontId="7" fillId="0" borderId="0" xfId="0" applyNumberFormat="1" applyFont="1" applyFill="1" applyAlignment="1" applyProtection="1">
      <alignment horizontal="right" vertical="center"/>
    </xf>
    <xf numFmtId="180" fontId="7" fillId="0" borderId="4" xfId="0" applyNumberFormat="1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2011年公共预算收入执行及2012年公共预算收入预算1.5晚清格式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52"/>
  <sheetViews>
    <sheetView showGridLines="0" showZeros="0" workbookViewId="0">
      <pane ySplit="4" topLeftCell="A5" activePane="bottomLeft" state="frozen"/>
      <selection/>
      <selection pane="bottomLeft" activeCell="A20" sqref="A20"/>
    </sheetView>
  </sheetViews>
  <sheetFormatPr defaultColWidth="9.125" defaultRowHeight="14.25" outlineLevelCol="7"/>
  <cols>
    <col min="1" max="1" width="30.125" style="60" customWidth="1"/>
    <col min="2" max="2" width="16.625" style="60" customWidth="1"/>
    <col min="3" max="3" width="16.75" style="60" customWidth="1"/>
    <col min="4" max="4" width="12.875" style="60" customWidth="1"/>
    <col min="5" max="5" width="14.25" style="60" hidden="1" customWidth="1"/>
    <col min="6" max="6" width="14" style="57" customWidth="1"/>
    <col min="7" max="7" width="14" style="57" hidden="1" customWidth="1"/>
    <col min="8" max="8" width="12.25" style="57" customWidth="1"/>
    <col min="9" max="249" width="9.125" style="57" customWidth="1"/>
    <col min="250" max="16384" width="9.125" style="57"/>
  </cols>
  <sheetData>
    <row r="1" s="60" customFormat="1" ht="33.95" customHeight="1" spans="1:8">
      <c r="A1" s="21" t="s">
        <v>0</v>
      </c>
      <c r="B1" s="21"/>
      <c r="C1" s="21"/>
      <c r="D1" s="21"/>
      <c r="E1" s="21"/>
      <c r="F1" s="21"/>
      <c r="G1" s="21"/>
      <c r="H1" s="21"/>
    </row>
    <row r="2" s="60" customFormat="1" ht="17.1" customHeight="1" spans="1:5">
      <c r="A2" s="61"/>
      <c r="B2" s="61"/>
      <c r="C2" s="61"/>
      <c r="D2" s="61"/>
      <c r="E2" s="61"/>
    </row>
    <row r="3" s="60" customFormat="1" ht="17.1" customHeight="1" spans="1:8">
      <c r="A3" s="61"/>
      <c r="B3" s="61"/>
      <c r="C3" s="61"/>
      <c r="D3" s="61"/>
      <c r="E3" s="61"/>
      <c r="H3" s="25" t="s">
        <v>1</v>
      </c>
    </row>
    <row r="4" s="60" customFormat="1" ht="18.75" customHeight="1" spans="1:8">
      <c r="A4" s="49" t="s">
        <v>2</v>
      </c>
      <c r="B4" s="49" t="s">
        <v>3</v>
      </c>
      <c r="C4" s="49" t="s">
        <v>4</v>
      </c>
      <c r="D4" s="49" t="s">
        <v>5</v>
      </c>
      <c r="E4" s="49" t="s">
        <v>6</v>
      </c>
      <c r="F4" s="49" t="s">
        <v>7</v>
      </c>
      <c r="G4" s="49" t="s">
        <v>8</v>
      </c>
      <c r="H4" s="49" t="s">
        <v>9</v>
      </c>
    </row>
    <row r="5" s="60" customFormat="1" ht="18.75" customHeight="1" spans="1:8">
      <c r="A5" s="50" t="s">
        <v>10</v>
      </c>
      <c r="B5" s="51">
        <f>B6+B21</f>
        <v>164900</v>
      </c>
      <c r="C5" s="51">
        <f>C6+C21</f>
        <v>164900</v>
      </c>
      <c r="D5" s="51">
        <f>D6+D21</f>
        <v>166468</v>
      </c>
      <c r="E5" s="51">
        <f>E6+E21</f>
        <v>153412</v>
      </c>
      <c r="F5" s="62">
        <f>D5/C5*100</f>
        <v>100.9508793208</v>
      </c>
      <c r="G5" s="49">
        <v>121503</v>
      </c>
      <c r="H5" s="62">
        <f>(D5-E5)/E5*100</f>
        <v>8.51041639506688</v>
      </c>
    </row>
    <row r="6" s="60" customFormat="1" ht="17.1" customHeight="1" spans="1:8">
      <c r="A6" s="11" t="s">
        <v>11</v>
      </c>
      <c r="B6" s="51">
        <f>SUM(B7:B20)</f>
        <v>138650</v>
      </c>
      <c r="C6" s="51">
        <f>SUM(C7:C20)</f>
        <v>138650</v>
      </c>
      <c r="D6" s="51">
        <f>SUM(D7:D20)</f>
        <v>132646</v>
      </c>
      <c r="E6" s="51">
        <f>SUM(E7:E20)</f>
        <v>126826</v>
      </c>
      <c r="F6" s="62">
        <f t="shared" ref="F6:F20" si="0">D6/C6*100</f>
        <v>95.6696718355572</v>
      </c>
      <c r="G6" s="53">
        <v>95481</v>
      </c>
      <c r="H6" s="62">
        <f t="shared" ref="H6:H51" si="1">(D6-E6)/E6*100</f>
        <v>4.58896440792897</v>
      </c>
    </row>
    <row r="7" s="60" customFormat="1" ht="17.1" customHeight="1" spans="1:8">
      <c r="A7" s="11" t="s">
        <v>12</v>
      </c>
      <c r="B7" s="51">
        <v>67700</v>
      </c>
      <c r="C7" s="51">
        <v>67700</v>
      </c>
      <c r="D7" s="51">
        <v>61676</v>
      </c>
      <c r="E7" s="51">
        <v>59412</v>
      </c>
      <c r="F7" s="62">
        <f t="shared" si="0"/>
        <v>91.1019202363368</v>
      </c>
      <c r="G7" s="53">
        <v>30614</v>
      </c>
      <c r="H7" s="62">
        <f t="shared" si="1"/>
        <v>3.81067797751296</v>
      </c>
    </row>
    <row r="8" s="60" customFormat="1" ht="17.1" customHeight="1" spans="1:8">
      <c r="A8" s="11" t="s">
        <v>13</v>
      </c>
      <c r="B8" s="51">
        <v>14000</v>
      </c>
      <c r="C8" s="51">
        <v>14000</v>
      </c>
      <c r="D8" s="51">
        <v>13739</v>
      </c>
      <c r="E8" s="51">
        <v>13231</v>
      </c>
      <c r="F8" s="62">
        <f t="shared" si="0"/>
        <v>98.1357142857143</v>
      </c>
      <c r="G8" s="53">
        <v>7766</v>
      </c>
      <c r="H8" s="62">
        <f t="shared" si="1"/>
        <v>3.83946791625727</v>
      </c>
    </row>
    <row r="9" s="60" customFormat="1" ht="17.1" customHeight="1" spans="1:8">
      <c r="A9" s="11" t="s">
        <v>14</v>
      </c>
      <c r="B9" s="51">
        <v>6400</v>
      </c>
      <c r="C9" s="51">
        <v>6400</v>
      </c>
      <c r="D9" s="51">
        <v>5550</v>
      </c>
      <c r="E9" s="51">
        <v>7352</v>
      </c>
      <c r="F9" s="62">
        <f t="shared" si="0"/>
        <v>86.71875</v>
      </c>
      <c r="G9" s="53">
        <v>3938</v>
      </c>
      <c r="H9" s="62">
        <f t="shared" si="1"/>
        <v>-24.5103373231774</v>
      </c>
    </row>
    <row r="10" s="60" customFormat="1" ht="17.1" customHeight="1" spans="1:8">
      <c r="A10" s="11" t="s">
        <v>15</v>
      </c>
      <c r="B10" s="51">
        <v>950</v>
      </c>
      <c r="C10" s="51">
        <v>950</v>
      </c>
      <c r="D10" s="51">
        <v>283</v>
      </c>
      <c r="E10" s="51">
        <v>892</v>
      </c>
      <c r="F10" s="62">
        <f t="shared" si="0"/>
        <v>29.7894736842105</v>
      </c>
      <c r="G10" s="53">
        <v>901</v>
      </c>
      <c r="H10" s="62">
        <f t="shared" si="1"/>
        <v>-68.2735426008969</v>
      </c>
    </row>
    <row r="11" s="60" customFormat="1" ht="17.1" customHeight="1" spans="1:8">
      <c r="A11" s="11" t="s">
        <v>16</v>
      </c>
      <c r="B11" s="51">
        <v>7200</v>
      </c>
      <c r="C11" s="51">
        <v>7200</v>
      </c>
      <c r="D11" s="51">
        <v>6978</v>
      </c>
      <c r="E11" s="51">
        <v>6832</v>
      </c>
      <c r="F11" s="62">
        <f t="shared" si="0"/>
        <v>96.9166666666667</v>
      </c>
      <c r="G11" s="53">
        <v>4954</v>
      </c>
      <c r="H11" s="62">
        <f t="shared" si="1"/>
        <v>2.13700234192037</v>
      </c>
    </row>
    <row r="12" s="60" customFormat="1" ht="17.1" customHeight="1" spans="1:8">
      <c r="A12" s="11" t="s">
        <v>17</v>
      </c>
      <c r="B12" s="51">
        <v>3400</v>
      </c>
      <c r="C12" s="51">
        <v>3400</v>
      </c>
      <c r="D12" s="51">
        <v>3737</v>
      </c>
      <c r="E12" s="51">
        <v>3328</v>
      </c>
      <c r="F12" s="62">
        <f t="shared" si="0"/>
        <v>109.911764705882</v>
      </c>
      <c r="G12" s="53">
        <v>3928</v>
      </c>
      <c r="H12" s="62">
        <f t="shared" si="1"/>
        <v>12.2896634615385</v>
      </c>
    </row>
    <row r="13" s="60" customFormat="1" ht="17.1" customHeight="1" spans="1:8">
      <c r="A13" s="11" t="s">
        <v>18</v>
      </c>
      <c r="B13" s="51">
        <v>1600</v>
      </c>
      <c r="C13" s="51">
        <v>1600</v>
      </c>
      <c r="D13" s="51">
        <v>1585</v>
      </c>
      <c r="E13" s="51">
        <v>1528</v>
      </c>
      <c r="F13" s="62">
        <f t="shared" si="0"/>
        <v>99.0625</v>
      </c>
      <c r="G13" s="53">
        <v>1011</v>
      </c>
      <c r="H13" s="62">
        <f t="shared" si="1"/>
        <v>3.7303664921466</v>
      </c>
    </row>
    <row r="14" s="60" customFormat="1" ht="17.1" customHeight="1" spans="1:8">
      <c r="A14" s="11" t="s">
        <v>19</v>
      </c>
      <c r="B14" s="51">
        <v>3000</v>
      </c>
      <c r="C14" s="51">
        <v>3000</v>
      </c>
      <c r="D14" s="51">
        <v>3182</v>
      </c>
      <c r="E14" s="51">
        <v>3292</v>
      </c>
      <c r="F14" s="62">
        <f t="shared" si="0"/>
        <v>106.066666666667</v>
      </c>
      <c r="G14" s="53">
        <v>3896</v>
      </c>
      <c r="H14" s="62">
        <f t="shared" si="1"/>
        <v>-3.34143377885784</v>
      </c>
    </row>
    <row r="15" s="60" customFormat="1" ht="17.1" customHeight="1" spans="1:8">
      <c r="A15" s="11" t="s">
        <v>20</v>
      </c>
      <c r="B15" s="51">
        <v>11200</v>
      </c>
      <c r="C15" s="51">
        <v>11200</v>
      </c>
      <c r="D15" s="51">
        <v>12830</v>
      </c>
      <c r="E15" s="51">
        <v>10629</v>
      </c>
      <c r="F15" s="62">
        <f t="shared" si="0"/>
        <v>114.553571428571</v>
      </c>
      <c r="G15" s="53">
        <v>9329</v>
      </c>
      <c r="H15" s="62">
        <f t="shared" si="1"/>
        <v>20.707498353561</v>
      </c>
    </row>
    <row r="16" s="60" customFormat="1" ht="17.1" customHeight="1" spans="1:8">
      <c r="A16" s="11" t="s">
        <v>21</v>
      </c>
      <c r="B16" s="51">
        <v>2000</v>
      </c>
      <c r="C16" s="51">
        <v>2000</v>
      </c>
      <c r="D16" s="51">
        <v>2080</v>
      </c>
      <c r="E16" s="51">
        <v>1972</v>
      </c>
      <c r="F16" s="62">
        <f t="shared" si="0"/>
        <v>104</v>
      </c>
      <c r="G16" s="53">
        <v>1734</v>
      </c>
      <c r="H16" s="62">
        <f t="shared" si="1"/>
        <v>5.47667342799189</v>
      </c>
    </row>
    <row r="17" s="60" customFormat="1" ht="17.1" customHeight="1" spans="1:8">
      <c r="A17" s="11" t="s">
        <v>22</v>
      </c>
      <c r="B17" s="51">
        <v>9000</v>
      </c>
      <c r="C17" s="51">
        <v>9000</v>
      </c>
      <c r="D17" s="51">
        <v>8836</v>
      </c>
      <c r="E17" s="51">
        <v>4050</v>
      </c>
      <c r="F17" s="62">
        <f t="shared" si="0"/>
        <v>98.1777777777778</v>
      </c>
      <c r="G17" s="53">
        <v>11410</v>
      </c>
      <c r="H17" s="62">
        <f t="shared" si="1"/>
        <v>118.172839506173</v>
      </c>
    </row>
    <row r="18" s="60" customFormat="1" ht="17.1" customHeight="1" spans="1:8">
      <c r="A18" s="11" t="s">
        <v>23</v>
      </c>
      <c r="B18" s="51">
        <v>12000</v>
      </c>
      <c r="C18" s="51">
        <v>12000</v>
      </c>
      <c r="D18" s="51">
        <v>11999</v>
      </c>
      <c r="E18" s="51">
        <v>14213</v>
      </c>
      <c r="F18" s="62">
        <f t="shared" si="0"/>
        <v>99.9916666666667</v>
      </c>
      <c r="G18" s="53">
        <v>3921</v>
      </c>
      <c r="H18" s="62">
        <f t="shared" si="1"/>
        <v>-15.5772883979455</v>
      </c>
    </row>
    <row r="19" s="60" customFormat="1" ht="17.1" customHeight="1" spans="1:8">
      <c r="A19" s="11" t="s">
        <v>24</v>
      </c>
      <c r="B19" s="51">
        <v>200</v>
      </c>
      <c r="C19" s="51">
        <v>200</v>
      </c>
      <c r="D19" s="51">
        <v>166</v>
      </c>
      <c r="E19" s="51">
        <v>95</v>
      </c>
      <c r="F19" s="62">
        <f t="shared" si="0"/>
        <v>83</v>
      </c>
      <c r="G19" s="63"/>
      <c r="H19" s="62">
        <f t="shared" si="1"/>
        <v>74.7368421052632</v>
      </c>
    </row>
    <row r="20" s="60" customFormat="1" ht="17.1" customHeight="1" spans="1:8">
      <c r="A20" s="11" t="s">
        <v>25</v>
      </c>
      <c r="B20" s="51"/>
      <c r="C20" s="51"/>
      <c r="D20" s="51">
        <v>5</v>
      </c>
      <c r="E20" s="51">
        <v>0</v>
      </c>
      <c r="F20" s="62"/>
      <c r="G20" s="53">
        <v>12079</v>
      </c>
      <c r="H20" s="62"/>
    </row>
    <row r="21" s="60" customFormat="1" ht="17.1" customHeight="1" spans="1:8">
      <c r="A21" s="11" t="s">
        <v>26</v>
      </c>
      <c r="B21" s="51">
        <f>SUM(B22:B30)-B23-B24</f>
        <v>26250</v>
      </c>
      <c r="C21" s="51">
        <f>SUM(C22:C30)-C23-C24</f>
        <v>26250</v>
      </c>
      <c r="D21" s="51">
        <f>SUM(D22:D30)-D23-D24</f>
        <v>33822</v>
      </c>
      <c r="E21" s="51">
        <f>SUM(E22:E30)-E23-E24</f>
        <v>26586</v>
      </c>
      <c r="F21" s="62">
        <f t="shared" ref="F21:F29" si="2">D21/C21*100</f>
        <v>128.845714285714</v>
      </c>
      <c r="G21" s="53">
        <v>26022</v>
      </c>
      <c r="H21" s="62">
        <f t="shared" si="1"/>
        <v>27.2173324306026</v>
      </c>
    </row>
    <row r="22" s="60" customFormat="1" ht="17.1" customHeight="1" spans="1:8">
      <c r="A22" s="11" t="s">
        <v>27</v>
      </c>
      <c r="B22" s="51">
        <v>10600</v>
      </c>
      <c r="C22" s="51">
        <v>10600</v>
      </c>
      <c r="D22" s="51">
        <v>12756</v>
      </c>
      <c r="E22" s="51">
        <v>12203</v>
      </c>
      <c r="F22" s="62">
        <f t="shared" si="2"/>
        <v>120.339622641509</v>
      </c>
      <c r="G22" s="53">
        <v>7737</v>
      </c>
      <c r="H22" s="62">
        <f t="shared" si="1"/>
        <v>4.53167253953946</v>
      </c>
    </row>
    <row r="23" s="60" customFormat="1" ht="17.1" customHeight="1" spans="1:8">
      <c r="A23" s="11" t="s">
        <v>28</v>
      </c>
      <c r="B23" s="51">
        <v>4200</v>
      </c>
      <c r="C23" s="51">
        <v>4200</v>
      </c>
      <c r="D23" s="51">
        <v>3951</v>
      </c>
      <c r="E23" s="51">
        <v>3886</v>
      </c>
      <c r="F23" s="62">
        <f t="shared" si="2"/>
        <v>94.0714285714286</v>
      </c>
      <c r="G23" s="53"/>
      <c r="H23" s="62">
        <f t="shared" si="1"/>
        <v>1.67267112712301</v>
      </c>
    </row>
    <row r="24" s="60" customFormat="1" ht="17.1" customHeight="1" spans="1:8">
      <c r="A24" s="11" t="s">
        <v>29</v>
      </c>
      <c r="B24" s="51">
        <v>6400</v>
      </c>
      <c r="C24" s="51">
        <v>6400</v>
      </c>
      <c r="D24" s="51">
        <v>8805</v>
      </c>
      <c r="E24" s="51">
        <v>8317</v>
      </c>
      <c r="F24" s="62">
        <f t="shared" si="2"/>
        <v>137.578125</v>
      </c>
      <c r="G24" s="53"/>
      <c r="H24" s="62">
        <f t="shared" si="1"/>
        <v>5.86750030058916</v>
      </c>
    </row>
    <row r="25" s="60" customFormat="1" ht="17.1" customHeight="1" spans="1:8">
      <c r="A25" s="11" t="s">
        <v>30</v>
      </c>
      <c r="B25" s="51">
        <v>3500</v>
      </c>
      <c r="C25" s="51">
        <v>3500</v>
      </c>
      <c r="D25" s="51">
        <v>3764</v>
      </c>
      <c r="E25" s="51">
        <v>2958</v>
      </c>
      <c r="F25" s="62">
        <f t="shared" si="2"/>
        <v>107.542857142857</v>
      </c>
      <c r="G25" s="53">
        <v>2500</v>
      </c>
      <c r="H25" s="62">
        <f t="shared" si="1"/>
        <v>27.2481406355646</v>
      </c>
    </row>
    <row r="26" s="60" customFormat="1" ht="17.1" customHeight="1" spans="1:8">
      <c r="A26" s="11" t="s">
        <v>31</v>
      </c>
      <c r="B26" s="51">
        <v>9000</v>
      </c>
      <c r="C26" s="51">
        <v>9000</v>
      </c>
      <c r="D26" s="51">
        <v>12965</v>
      </c>
      <c r="E26" s="51">
        <v>8533</v>
      </c>
      <c r="F26" s="62">
        <f t="shared" si="2"/>
        <v>144.055555555556</v>
      </c>
      <c r="G26" s="53">
        <v>11960</v>
      </c>
      <c r="H26" s="62">
        <f t="shared" si="1"/>
        <v>51.9395288878472</v>
      </c>
    </row>
    <row r="27" s="60" customFormat="1" ht="17.1" customHeight="1" spans="1:8">
      <c r="A27" s="11" t="s">
        <v>32</v>
      </c>
      <c r="B27" s="51">
        <v>-550</v>
      </c>
      <c r="C27" s="51">
        <v>-550</v>
      </c>
      <c r="D27" s="51">
        <v>170</v>
      </c>
      <c r="E27" s="51">
        <v>-541</v>
      </c>
      <c r="F27" s="62">
        <f t="shared" si="2"/>
        <v>-30.9090909090909</v>
      </c>
      <c r="G27" s="53">
        <v>-550</v>
      </c>
      <c r="H27" s="62">
        <f t="shared" si="1"/>
        <v>-131.423290203327</v>
      </c>
    </row>
    <row r="28" s="60" customFormat="1" ht="17.1" customHeight="1" spans="1:8">
      <c r="A28" s="11" t="s">
        <v>33</v>
      </c>
      <c r="B28" s="51">
        <v>2400</v>
      </c>
      <c r="C28" s="51">
        <v>2400</v>
      </c>
      <c r="D28" s="51">
        <v>2886</v>
      </c>
      <c r="E28" s="51">
        <v>2255</v>
      </c>
      <c r="F28" s="62">
        <f t="shared" si="2"/>
        <v>120.25</v>
      </c>
      <c r="G28" s="53">
        <v>3104</v>
      </c>
      <c r="H28" s="62">
        <f t="shared" si="1"/>
        <v>27.9822616407982</v>
      </c>
    </row>
    <row r="29" s="60" customFormat="1" ht="17.1" customHeight="1" spans="1:8">
      <c r="A29" s="11" t="s">
        <v>34</v>
      </c>
      <c r="B29" s="51">
        <v>1300</v>
      </c>
      <c r="C29" s="51">
        <v>1300</v>
      </c>
      <c r="D29" s="51">
        <v>1188</v>
      </c>
      <c r="E29" s="51">
        <v>1178</v>
      </c>
      <c r="F29" s="62">
        <f t="shared" si="2"/>
        <v>91.3846153846154</v>
      </c>
      <c r="G29" s="53"/>
      <c r="H29" s="62">
        <f t="shared" si="1"/>
        <v>0.848896434634975</v>
      </c>
    </row>
    <row r="30" s="60" customFormat="1" ht="17.1" customHeight="1" spans="1:8">
      <c r="A30" s="11" t="s">
        <v>35</v>
      </c>
      <c r="B30" s="51"/>
      <c r="C30" s="51"/>
      <c r="D30" s="51">
        <v>93</v>
      </c>
      <c r="E30" s="51"/>
      <c r="F30" s="62"/>
      <c r="G30" s="53">
        <v>1271</v>
      </c>
      <c r="H30" s="62"/>
    </row>
    <row r="31" s="60" customFormat="1" ht="17.1" customHeight="1" spans="1:8">
      <c r="A31" s="50" t="s">
        <v>36</v>
      </c>
      <c r="B31" s="51">
        <f>B32+B38+B42+B43+B48</f>
        <v>415750</v>
      </c>
      <c r="C31" s="51">
        <f>C32+C38+C42+C43+C48</f>
        <v>415750</v>
      </c>
      <c r="D31" s="51">
        <f>D32+D38+D42+D43+D48</f>
        <v>554023</v>
      </c>
      <c r="E31" s="51">
        <f>E32+E38+E42+E43+E48</f>
        <v>481578</v>
      </c>
      <c r="F31" s="62">
        <f t="shared" ref="F31:F38" si="3">D31/C31*100</f>
        <v>133.258689116055</v>
      </c>
      <c r="G31" s="53"/>
      <c r="H31" s="62">
        <f t="shared" si="1"/>
        <v>15.0432536370017</v>
      </c>
    </row>
    <row r="32" s="60" customFormat="1" ht="17.1" customHeight="1" spans="1:8">
      <c r="A32" s="11" t="s">
        <v>37</v>
      </c>
      <c r="B32" s="51">
        <v>6882</v>
      </c>
      <c r="C32" s="51">
        <v>6882</v>
      </c>
      <c r="D32" s="51">
        <v>6882</v>
      </c>
      <c r="E32" s="51">
        <v>6882</v>
      </c>
      <c r="F32" s="62">
        <f t="shared" si="3"/>
        <v>100</v>
      </c>
      <c r="G32" s="53">
        <v>7715</v>
      </c>
      <c r="H32" s="62">
        <f t="shared" ref="H32:H51" si="4">(D32-E32)/E32*100</f>
        <v>0</v>
      </c>
    </row>
    <row r="33" s="60" customFormat="1" ht="17.1" customHeight="1" spans="1:8">
      <c r="A33" s="11" t="s">
        <v>38</v>
      </c>
      <c r="B33" s="51">
        <v>2715</v>
      </c>
      <c r="C33" s="51">
        <v>2715</v>
      </c>
      <c r="D33" s="51">
        <v>2715</v>
      </c>
      <c r="E33" s="51">
        <v>2715</v>
      </c>
      <c r="F33" s="62">
        <f t="shared" si="3"/>
        <v>100</v>
      </c>
      <c r="G33" s="53">
        <v>2715</v>
      </c>
      <c r="H33" s="62">
        <f t="shared" si="4"/>
        <v>0</v>
      </c>
    </row>
    <row r="34" s="60" customFormat="1" ht="17.1" customHeight="1" spans="1:8">
      <c r="A34" s="11" t="s">
        <v>39</v>
      </c>
      <c r="B34" s="51">
        <v>523</v>
      </c>
      <c r="C34" s="51">
        <v>523</v>
      </c>
      <c r="D34" s="51">
        <v>523</v>
      </c>
      <c r="E34" s="51">
        <v>523</v>
      </c>
      <c r="F34" s="62">
        <f t="shared" si="3"/>
        <v>100</v>
      </c>
      <c r="G34" s="53">
        <v>524</v>
      </c>
      <c r="H34" s="62">
        <f t="shared" si="4"/>
        <v>0</v>
      </c>
    </row>
    <row r="35" s="60" customFormat="1" ht="17.1" customHeight="1" spans="1:8">
      <c r="A35" s="11" t="s">
        <v>40</v>
      </c>
      <c r="B35" s="51">
        <v>7300</v>
      </c>
      <c r="C35" s="51">
        <v>7300</v>
      </c>
      <c r="D35" s="51">
        <v>7300</v>
      </c>
      <c r="E35" s="51">
        <v>7300</v>
      </c>
      <c r="F35" s="62">
        <f t="shared" si="3"/>
        <v>100</v>
      </c>
      <c r="G35" s="53">
        <v>3962</v>
      </c>
      <c r="H35" s="62">
        <f t="shared" si="4"/>
        <v>0</v>
      </c>
    </row>
    <row r="36" s="60" customFormat="1" ht="17.1" customHeight="1" spans="1:8">
      <c r="A36" s="11" t="s">
        <v>41</v>
      </c>
      <c r="B36" s="51">
        <v>514</v>
      </c>
      <c r="C36" s="51">
        <v>514</v>
      </c>
      <c r="D36" s="51">
        <v>514</v>
      </c>
      <c r="E36" s="51">
        <v>514</v>
      </c>
      <c r="F36" s="62">
        <f t="shared" si="3"/>
        <v>100</v>
      </c>
      <c r="G36" s="53">
        <v>514</v>
      </c>
      <c r="H36" s="62">
        <f t="shared" si="4"/>
        <v>0</v>
      </c>
    </row>
    <row r="37" s="60" customFormat="1" ht="17.1" customHeight="1" spans="1:8">
      <c r="A37" s="11" t="s">
        <v>42</v>
      </c>
      <c r="B37" s="51">
        <v>-4170</v>
      </c>
      <c r="C37" s="51">
        <v>-4170</v>
      </c>
      <c r="D37" s="51">
        <v>-4170</v>
      </c>
      <c r="E37" s="51">
        <v>-4170</v>
      </c>
      <c r="F37" s="62">
        <f t="shared" si="3"/>
        <v>100</v>
      </c>
      <c r="G37" s="53"/>
      <c r="H37" s="62">
        <f t="shared" si="4"/>
        <v>0</v>
      </c>
    </row>
    <row r="38" s="60" customFormat="1" ht="17.1" customHeight="1" spans="1:8">
      <c r="A38" s="11" t="s">
        <v>43</v>
      </c>
      <c r="B38" s="51">
        <f>B39+B40+B41</f>
        <v>221868</v>
      </c>
      <c r="C38" s="51">
        <f>C39+C40+C41</f>
        <v>221868</v>
      </c>
      <c r="D38" s="51">
        <f>D39+D40+D41</f>
        <v>297779</v>
      </c>
      <c r="E38" s="51">
        <v>235114</v>
      </c>
      <c r="F38" s="62">
        <f t="shared" si="3"/>
        <v>134.214487893703</v>
      </c>
      <c r="G38" s="53">
        <v>188688</v>
      </c>
      <c r="H38" s="62">
        <f t="shared" si="4"/>
        <v>26.653027892852</v>
      </c>
    </row>
    <row r="39" s="60" customFormat="1" ht="17.1" customHeight="1" spans="1:8">
      <c r="A39" s="11" t="s">
        <v>44</v>
      </c>
      <c r="B39" s="51">
        <v>172108</v>
      </c>
      <c r="C39" s="51">
        <v>172108</v>
      </c>
      <c r="D39" s="51">
        <v>202040</v>
      </c>
      <c r="E39" s="51">
        <v>165064</v>
      </c>
      <c r="F39" s="62">
        <f t="shared" ref="F39:F46" si="5">D39/C39*100</f>
        <v>117.391405396611</v>
      </c>
      <c r="G39" s="53">
        <v>125201</v>
      </c>
      <c r="H39" s="62">
        <f t="shared" si="4"/>
        <v>22.4010080938303</v>
      </c>
    </row>
    <row r="40" s="60" customFormat="1" ht="17.1" customHeight="1" spans="1:8">
      <c r="A40" s="11" t="s">
        <v>45</v>
      </c>
      <c r="B40" s="51">
        <v>46760</v>
      </c>
      <c r="C40" s="51">
        <v>46760</v>
      </c>
      <c r="D40" s="51">
        <v>89599</v>
      </c>
      <c r="E40" s="51">
        <v>66674</v>
      </c>
      <c r="F40" s="62">
        <f t="shared" si="5"/>
        <v>191.614627887083</v>
      </c>
      <c r="G40" s="53">
        <v>60901</v>
      </c>
      <c r="H40" s="62">
        <f t="shared" si="4"/>
        <v>34.383717791043</v>
      </c>
    </row>
    <row r="41" s="60" customFormat="1" ht="17.1" customHeight="1" spans="1:8">
      <c r="A41" s="11" t="s">
        <v>46</v>
      </c>
      <c r="B41" s="51">
        <v>3000</v>
      </c>
      <c r="C41" s="51">
        <v>3000</v>
      </c>
      <c r="D41" s="51">
        <v>6140</v>
      </c>
      <c r="E41" s="51">
        <v>3376</v>
      </c>
      <c r="F41" s="62">
        <f t="shared" si="5"/>
        <v>204.666666666667</v>
      </c>
      <c r="G41" s="53">
        <v>2586</v>
      </c>
      <c r="H41" s="62">
        <f t="shared" si="4"/>
        <v>81.8720379146919</v>
      </c>
    </row>
    <row r="42" s="60" customFormat="1" ht="17.1" customHeight="1" spans="1:8">
      <c r="A42" s="11" t="s">
        <v>47</v>
      </c>
      <c r="B42" s="51">
        <v>50000</v>
      </c>
      <c r="C42" s="51">
        <v>50000</v>
      </c>
      <c r="D42" s="51">
        <v>53000</v>
      </c>
      <c r="E42" s="51">
        <v>123200</v>
      </c>
      <c r="F42" s="62">
        <f t="shared" si="5"/>
        <v>106</v>
      </c>
      <c r="G42" s="53">
        <v>75097</v>
      </c>
      <c r="H42" s="62">
        <f t="shared" si="4"/>
        <v>-56.9805194805195</v>
      </c>
    </row>
    <row r="43" s="60" customFormat="1" ht="17.1" customHeight="1" spans="1:8">
      <c r="A43" s="11" t="s">
        <v>48</v>
      </c>
      <c r="B43" s="51">
        <f>B44+B45+B46+B47</f>
        <v>123000</v>
      </c>
      <c r="C43" s="51">
        <f>C44+C45+C46+C47</f>
        <v>123000</v>
      </c>
      <c r="D43" s="51">
        <f>D44+D45+D46+D47</f>
        <v>182505</v>
      </c>
      <c r="E43" s="51">
        <v>98403</v>
      </c>
      <c r="F43" s="62">
        <f t="shared" si="5"/>
        <v>148.378048780488</v>
      </c>
      <c r="G43" s="53">
        <v>36600</v>
      </c>
      <c r="H43" s="62">
        <f t="shared" si="4"/>
        <v>85.4669064967532</v>
      </c>
    </row>
    <row r="44" s="60" customFormat="1" ht="17.1" customHeight="1" spans="1:8">
      <c r="A44" s="11" t="s">
        <v>49</v>
      </c>
      <c r="B44" s="51">
        <v>20000</v>
      </c>
      <c r="C44" s="51">
        <v>20000</v>
      </c>
      <c r="D44" s="51">
        <v>20000</v>
      </c>
      <c r="E44" s="51">
        <v>10000</v>
      </c>
      <c r="F44" s="62">
        <f t="shared" si="5"/>
        <v>100</v>
      </c>
      <c r="G44" s="53">
        <v>7600</v>
      </c>
      <c r="H44" s="62">
        <f t="shared" si="4"/>
        <v>100</v>
      </c>
    </row>
    <row r="45" s="60" customFormat="1" ht="17.1" customHeight="1" spans="1:8">
      <c r="A45" s="11" t="s">
        <v>50</v>
      </c>
      <c r="B45" s="51">
        <v>103000</v>
      </c>
      <c r="C45" s="51">
        <v>103000</v>
      </c>
      <c r="D45" s="51">
        <v>162505</v>
      </c>
      <c r="E45" s="51">
        <v>88003</v>
      </c>
      <c r="F45" s="62">
        <f t="shared" si="5"/>
        <v>157.771844660194</v>
      </c>
      <c r="G45" s="53">
        <v>29000</v>
      </c>
      <c r="H45" s="62">
        <f t="shared" si="4"/>
        <v>84.6584775519016</v>
      </c>
    </row>
    <row r="46" s="60" customFormat="1" ht="17.1" customHeight="1" spans="1:8">
      <c r="A46" s="11" t="s">
        <v>51</v>
      </c>
      <c r="B46" s="51"/>
      <c r="C46" s="51"/>
      <c r="D46" s="51"/>
      <c r="E46" s="51">
        <v>400</v>
      </c>
      <c r="F46" s="62"/>
      <c r="G46" s="53"/>
      <c r="H46" s="62">
        <f t="shared" si="4"/>
        <v>-100</v>
      </c>
    </row>
    <row r="47" s="60" customFormat="1" ht="17.1" customHeight="1" spans="1:8">
      <c r="A47" s="11" t="s">
        <v>52</v>
      </c>
      <c r="B47" s="51"/>
      <c r="C47" s="51"/>
      <c r="D47" s="51"/>
      <c r="E47" s="51"/>
      <c r="F47" s="62"/>
      <c r="G47" s="53"/>
      <c r="H47" s="62"/>
    </row>
    <row r="48" s="60" customFormat="1" ht="17.1" customHeight="1" spans="1:8">
      <c r="A48" s="11" t="s">
        <v>53</v>
      </c>
      <c r="B48" s="51">
        <v>14000</v>
      </c>
      <c r="C48" s="51">
        <v>14000</v>
      </c>
      <c r="D48" s="51">
        <v>13857</v>
      </c>
      <c r="E48" s="51">
        <v>17979</v>
      </c>
      <c r="F48" s="62">
        <f>D48/C48*100</f>
        <v>98.9785714285714</v>
      </c>
      <c r="G48" s="53"/>
      <c r="H48" s="62">
        <f>(D48-E48)/E48*100</f>
        <v>-22.9267478725179</v>
      </c>
    </row>
    <row r="49" s="60" customFormat="1" ht="17.1" customHeight="1" spans="1:8">
      <c r="A49" s="11"/>
      <c r="B49" s="51"/>
      <c r="C49" s="51"/>
      <c r="D49" s="51"/>
      <c r="E49" s="51"/>
      <c r="F49" s="62"/>
      <c r="G49" s="53"/>
      <c r="H49" s="62"/>
    </row>
    <row r="50" s="60" customFormat="1" ht="17.1" customHeight="1" spans="1:8">
      <c r="A50" s="11"/>
      <c r="B50" s="51"/>
      <c r="C50" s="51"/>
      <c r="D50" s="51"/>
      <c r="E50" s="51"/>
      <c r="F50" s="62"/>
      <c r="G50" s="53"/>
      <c r="H50" s="62"/>
    </row>
    <row r="51" s="60" customFormat="1" ht="17.1" customHeight="1" spans="1:8">
      <c r="A51" s="49" t="s">
        <v>54</v>
      </c>
      <c r="B51" s="51">
        <f>B5+B31</f>
        <v>580650</v>
      </c>
      <c r="C51" s="51">
        <f>C5+C31</f>
        <v>580650</v>
      </c>
      <c r="D51" s="51">
        <f>D5+D31</f>
        <v>720491</v>
      </c>
      <c r="E51" s="51">
        <f>E5+E31</f>
        <v>634990</v>
      </c>
      <c r="F51" s="62">
        <f>D51/C51*100</f>
        <v>124.083527081719</v>
      </c>
      <c r="G51" s="53"/>
      <c r="H51" s="62">
        <f t="shared" si="4"/>
        <v>13.4649364556922</v>
      </c>
    </row>
    <row r="52" s="60" customFormat="1" ht="18.75" customHeight="1"/>
  </sheetData>
  <mergeCells count="3">
    <mergeCell ref="A1:H1"/>
    <mergeCell ref="A2:D2"/>
    <mergeCell ref="A3:D3"/>
  </mergeCells>
  <pageMargins left="0.295138888888889" right="0.295138888888889" top="0.393055555555556" bottom="0.393055555555556" header="0.393055555555556" footer="0.393055555555556"/>
  <pageSetup paperSize="12" firstPageNumber="0" pageOrder="overThenDown" orientation="portrait" useFirstPageNumber="1" horizontalDpi="200" verticalDpi="200"/>
  <headerFooter alignWithMargins="0">
    <oddHeader>&amp;C&amp;A</oddHeader>
    <oddFooter>&amp;CPage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43"/>
  <sheetViews>
    <sheetView showGridLines="0" showZeros="0" workbookViewId="0">
      <pane ySplit="5" topLeftCell="A6" activePane="bottomLeft" state="frozen"/>
      <selection/>
      <selection pane="bottomLeft" activeCell="I27" sqref="I27"/>
    </sheetView>
  </sheetViews>
  <sheetFormatPr defaultColWidth="9.125" defaultRowHeight="14.25" outlineLevelCol="7"/>
  <cols>
    <col min="1" max="1" width="30.125" style="45" customWidth="1"/>
    <col min="2" max="2" width="13.75" style="45" customWidth="1"/>
    <col min="3" max="3" width="15.375" style="45" customWidth="1"/>
    <col min="4" max="4" width="12.5" style="45" customWidth="1"/>
    <col min="5" max="5" width="13.125" style="45" hidden="1" customWidth="1"/>
    <col min="6" max="6" width="14" style="45" customWidth="1"/>
    <col min="7" max="7" width="11.5" style="45" hidden="1" customWidth="1"/>
    <col min="8" max="8" width="10.625" style="45" customWidth="1"/>
    <col min="9" max="251" width="9.125" style="46" customWidth="1"/>
    <col min="252" max="16379" width="9.125" style="46"/>
    <col min="16380" max="16384" width="9.125" style="57"/>
  </cols>
  <sheetData>
    <row r="1" s="45" customFormat="1" ht="33.95" customHeight="1" spans="1:8">
      <c r="A1" s="21" t="s">
        <v>55</v>
      </c>
      <c r="B1" s="21"/>
      <c r="C1" s="21"/>
      <c r="D1" s="21"/>
      <c r="E1" s="21"/>
      <c r="F1" s="21"/>
      <c r="G1" s="21"/>
      <c r="H1" s="21"/>
    </row>
    <row r="2" s="45" customFormat="1" ht="17.1" customHeight="1" spans="1:5">
      <c r="A2" s="48"/>
      <c r="B2" s="48"/>
      <c r="C2" s="48"/>
      <c r="D2" s="48"/>
      <c r="E2" s="48"/>
    </row>
    <row r="3" s="45" customFormat="1" ht="17.1" customHeight="1" spans="1:8">
      <c r="A3" s="48"/>
      <c r="B3" s="48"/>
      <c r="C3" s="48"/>
      <c r="D3" s="48"/>
      <c r="E3" s="48"/>
      <c r="H3" s="25" t="s">
        <v>1</v>
      </c>
    </row>
    <row r="4" s="45" customFormat="1" ht="18.75" customHeight="1" spans="1:8">
      <c r="A4" s="49" t="s">
        <v>2</v>
      </c>
      <c r="B4" s="49" t="s">
        <v>3</v>
      </c>
      <c r="C4" s="49" t="s">
        <v>4</v>
      </c>
      <c r="D4" s="49" t="s">
        <v>5</v>
      </c>
      <c r="E4" s="49" t="s">
        <v>6</v>
      </c>
      <c r="F4" s="49" t="s">
        <v>7</v>
      </c>
      <c r="G4" s="49" t="s">
        <v>8</v>
      </c>
      <c r="H4" s="49" t="s">
        <v>9</v>
      </c>
    </row>
    <row r="5" s="45" customFormat="1" ht="18.75" customHeight="1" spans="1:8">
      <c r="A5" s="50" t="s">
        <v>56</v>
      </c>
      <c r="B5" s="51">
        <f>SUM(B6:B30)</f>
        <v>539000</v>
      </c>
      <c r="C5" s="51">
        <f>SUM(C6:C30)</f>
        <v>596000</v>
      </c>
      <c r="D5" s="51">
        <f>SUM(D6:D30)</f>
        <v>629736</v>
      </c>
      <c r="E5" s="51">
        <f>SUM(E6:E29)</f>
        <v>521423</v>
      </c>
      <c r="F5" s="52">
        <f>D5/C5*100</f>
        <v>105.660402684564</v>
      </c>
      <c r="G5" s="49">
        <v>376690</v>
      </c>
      <c r="H5" s="52">
        <f>(D5-E5)/E5*100</f>
        <v>20.772578117958</v>
      </c>
    </row>
    <row r="6" s="45" customFormat="1" ht="17.1" customHeight="1" spans="1:8">
      <c r="A6" s="11" t="s">
        <v>57</v>
      </c>
      <c r="B6" s="51">
        <v>53777</v>
      </c>
      <c r="C6" s="51">
        <v>51244</v>
      </c>
      <c r="D6" s="51">
        <v>52062</v>
      </c>
      <c r="E6" s="51">
        <v>46569</v>
      </c>
      <c r="F6" s="52">
        <f t="shared" ref="F6:F32" si="0">D6/C6*100</f>
        <v>101.596284443057</v>
      </c>
      <c r="G6" s="58">
        <v>33946</v>
      </c>
      <c r="H6" s="52">
        <f t="shared" ref="H6:H41" si="1">(D6-E6)/E6*100</f>
        <v>11.7954003736391</v>
      </c>
    </row>
    <row r="7" s="45" customFormat="1" ht="17.1" customHeight="1" spans="1:8">
      <c r="A7" s="11" t="s">
        <v>58</v>
      </c>
      <c r="B7" s="51"/>
      <c r="C7" s="51"/>
      <c r="D7" s="51">
        <v>0</v>
      </c>
      <c r="E7" s="51">
        <v>0</v>
      </c>
      <c r="F7" s="52"/>
      <c r="G7" s="58"/>
      <c r="H7" s="52"/>
    </row>
    <row r="8" s="45" customFormat="1" ht="17.1" customHeight="1" spans="1:8">
      <c r="A8" s="11" t="s">
        <v>59</v>
      </c>
      <c r="B8" s="51">
        <v>132</v>
      </c>
      <c r="C8" s="51">
        <v>132</v>
      </c>
      <c r="D8" s="51">
        <v>132</v>
      </c>
      <c r="E8" s="51">
        <v>431</v>
      </c>
      <c r="F8" s="52">
        <f t="shared" si="0"/>
        <v>100</v>
      </c>
      <c r="G8" s="58">
        <v>127</v>
      </c>
      <c r="H8" s="52">
        <f t="shared" si="1"/>
        <v>-69.3735498839907</v>
      </c>
    </row>
    <row r="9" s="45" customFormat="1" ht="17.1" customHeight="1" spans="1:8">
      <c r="A9" s="11" t="s">
        <v>60</v>
      </c>
      <c r="B9" s="51">
        <v>30519</v>
      </c>
      <c r="C9" s="51">
        <v>30708</v>
      </c>
      <c r="D9" s="51">
        <v>30206</v>
      </c>
      <c r="E9" s="51">
        <v>29852</v>
      </c>
      <c r="F9" s="52">
        <f t="shared" si="0"/>
        <v>98.365246841214</v>
      </c>
      <c r="G9" s="58">
        <v>21850</v>
      </c>
      <c r="H9" s="52">
        <f t="shared" si="1"/>
        <v>1.18585019429184</v>
      </c>
    </row>
    <row r="10" s="45" customFormat="1" ht="17.1" customHeight="1" spans="1:8">
      <c r="A10" s="11" t="s">
        <v>61</v>
      </c>
      <c r="B10" s="51">
        <v>119185</v>
      </c>
      <c r="C10" s="51">
        <v>119185</v>
      </c>
      <c r="D10" s="51">
        <v>118221</v>
      </c>
      <c r="E10" s="51">
        <v>115705</v>
      </c>
      <c r="F10" s="52">
        <f t="shared" si="0"/>
        <v>99.1911733859127</v>
      </c>
      <c r="G10" s="58">
        <v>87020</v>
      </c>
      <c r="H10" s="52">
        <f t="shared" si="1"/>
        <v>2.17449548420552</v>
      </c>
    </row>
    <row r="11" s="45" customFormat="1" ht="17.1" customHeight="1" spans="1:8">
      <c r="A11" s="11" t="s">
        <v>62</v>
      </c>
      <c r="B11" s="51">
        <v>10578</v>
      </c>
      <c r="C11" s="51">
        <v>15682</v>
      </c>
      <c r="D11" s="51">
        <v>15191</v>
      </c>
      <c r="E11" s="51">
        <v>7493</v>
      </c>
      <c r="F11" s="52">
        <f t="shared" si="0"/>
        <v>96.8690218084428</v>
      </c>
      <c r="G11" s="58">
        <v>5435</v>
      </c>
      <c r="H11" s="52">
        <f t="shared" si="1"/>
        <v>102.735886827706</v>
      </c>
    </row>
    <row r="12" s="45" customFormat="1" ht="17.1" customHeight="1" spans="1:8">
      <c r="A12" s="11" t="s">
        <v>63</v>
      </c>
      <c r="B12" s="51">
        <v>8985</v>
      </c>
      <c r="C12" s="51">
        <v>15528</v>
      </c>
      <c r="D12" s="51">
        <v>15384</v>
      </c>
      <c r="E12" s="51">
        <v>7292</v>
      </c>
      <c r="F12" s="52">
        <f t="shared" si="0"/>
        <v>99.0726429675425</v>
      </c>
      <c r="G12" s="58">
        <v>5273</v>
      </c>
      <c r="H12" s="52">
        <f t="shared" si="1"/>
        <v>110.970927043335</v>
      </c>
    </row>
    <row r="13" s="45" customFormat="1" ht="17.1" customHeight="1" spans="1:8">
      <c r="A13" s="11" t="s">
        <v>64</v>
      </c>
      <c r="B13" s="51">
        <v>69394</v>
      </c>
      <c r="C13" s="51">
        <v>93557</v>
      </c>
      <c r="D13" s="51">
        <v>106832</v>
      </c>
      <c r="E13" s="51">
        <v>68655</v>
      </c>
      <c r="F13" s="52">
        <f t="shared" si="0"/>
        <v>114.189210855414</v>
      </c>
      <c r="G13" s="58">
        <v>32111</v>
      </c>
      <c r="H13" s="52">
        <f t="shared" si="1"/>
        <v>55.6070206102979</v>
      </c>
    </row>
    <row r="14" s="45" customFormat="1" ht="17.1" customHeight="1" spans="1:8">
      <c r="A14" s="11" t="s">
        <v>65</v>
      </c>
      <c r="B14" s="51">
        <v>48295</v>
      </c>
      <c r="C14" s="51">
        <v>54599</v>
      </c>
      <c r="D14" s="51">
        <v>54803</v>
      </c>
      <c r="E14" s="51">
        <v>62464</v>
      </c>
      <c r="F14" s="52">
        <f t="shared" si="0"/>
        <v>100.373633216726</v>
      </c>
      <c r="G14" s="58">
        <v>28954</v>
      </c>
      <c r="H14" s="52">
        <f t="shared" si="1"/>
        <v>-12.2646644467213</v>
      </c>
    </row>
    <row r="15" s="45" customFormat="1" ht="17.1" customHeight="1" spans="1:8">
      <c r="A15" s="11" t="s">
        <v>66</v>
      </c>
      <c r="B15" s="51">
        <v>3622</v>
      </c>
      <c r="C15" s="51">
        <v>6760</v>
      </c>
      <c r="D15" s="51">
        <v>6674</v>
      </c>
      <c r="E15" s="51">
        <v>4680</v>
      </c>
      <c r="F15" s="52">
        <f t="shared" si="0"/>
        <v>98.7278106508876</v>
      </c>
      <c r="G15" s="58">
        <v>3276</v>
      </c>
      <c r="H15" s="52">
        <f t="shared" si="1"/>
        <v>42.6068376068376</v>
      </c>
    </row>
    <row r="16" s="45" customFormat="1" ht="17.1" customHeight="1" spans="1:8">
      <c r="A16" s="11" t="s">
        <v>67</v>
      </c>
      <c r="B16" s="51">
        <v>47612</v>
      </c>
      <c r="C16" s="51">
        <v>72541</v>
      </c>
      <c r="D16" s="51">
        <v>86738</v>
      </c>
      <c r="E16" s="51">
        <v>52342</v>
      </c>
      <c r="F16" s="52">
        <f t="shared" si="0"/>
        <v>119.571001226892</v>
      </c>
      <c r="G16" s="58">
        <v>67099</v>
      </c>
      <c r="H16" s="52">
        <f t="shared" si="1"/>
        <v>65.7139581980054</v>
      </c>
    </row>
    <row r="17" s="45" customFormat="1" ht="17.1" customHeight="1" spans="1:8">
      <c r="A17" s="11" t="s">
        <v>68</v>
      </c>
      <c r="B17" s="51">
        <v>62467</v>
      </c>
      <c r="C17" s="51">
        <v>77897</v>
      </c>
      <c r="D17" s="51">
        <v>78557</v>
      </c>
      <c r="E17" s="51">
        <v>66530</v>
      </c>
      <c r="F17" s="52">
        <f t="shared" si="0"/>
        <v>100.847272680591</v>
      </c>
      <c r="G17" s="58">
        <v>53952</v>
      </c>
      <c r="H17" s="52">
        <f t="shared" si="1"/>
        <v>18.0775589959417</v>
      </c>
    </row>
    <row r="18" s="45" customFormat="1" ht="17.1" customHeight="1" spans="1:8">
      <c r="A18" s="11" t="s">
        <v>69</v>
      </c>
      <c r="B18" s="51">
        <v>36357</v>
      </c>
      <c r="C18" s="51">
        <v>17653</v>
      </c>
      <c r="D18" s="51">
        <v>19549</v>
      </c>
      <c r="E18" s="51">
        <v>32765</v>
      </c>
      <c r="F18" s="52">
        <f t="shared" si="0"/>
        <v>110.740384070696</v>
      </c>
      <c r="G18" s="58">
        <v>18450</v>
      </c>
      <c r="H18" s="52">
        <f t="shared" si="1"/>
        <v>-40.335724095834</v>
      </c>
    </row>
    <row r="19" s="45" customFormat="1" ht="17.1" customHeight="1" spans="1:8">
      <c r="A19" s="11" t="s">
        <v>70</v>
      </c>
      <c r="B19" s="51">
        <v>580</v>
      </c>
      <c r="C19" s="51">
        <v>3670</v>
      </c>
      <c r="D19" s="51">
        <v>3840</v>
      </c>
      <c r="E19" s="51">
        <v>1841</v>
      </c>
      <c r="F19" s="52">
        <f t="shared" si="0"/>
        <v>104.632152588556</v>
      </c>
      <c r="G19" s="58">
        <v>1736</v>
      </c>
      <c r="H19" s="52">
        <f t="shared" si="1"/>
        <v>108.582292232482</v>
      </c>
    </row>
    <row r="20" s="45" customFormat="1" ht="17.1" customHeight="1" spans="1:8">
      <c r="A20" s="11" t="s">
        <v>71</v>
      </c>
      <c r="B20" s="51">
        <v>756</v>
      </c>
      <c r="C20" s="51">
        <v>829</v>
      </c>
      <c r="D20" s="51">
        <v>2528</v>
      </c>
      <c r="E20" s="51">
        <v>1806</v>
      </c>
      <c r="F20" s="52">
        <f t="shared" si="0"/>
        <v>304.945717732207</v>
      </c>
      <c r="G20" s="58">
        <v>1687</v>
      </c>
      <c r="H20" s="52">
        <f t="shared" si="1"/>
        <v>39.9778516057586</v>
      </c>
    </row>
    <row r="21" s="45" customFormat="1" ht="17.1" customHeight="1" spans="1:8">
      <c r="A21" s="11" t="s">
        <v>72</v>
      </c>
      <c r="B21" s="51">
        <v>152</v>
      </c>
      <c r="C21" s="51">
        <v>113</v>
      </c>
      <c r="D21" s="51">
        <v>180</v>
      </c>
      <c r="E21" s="51">
        <v>107</v>
      </c>
      <c r="F21" s="52">
        <f t="shared" si="0"/>
        <v>159.29203539823</v>
      </c>
      <c r="G21" s="58">
        <v>143</v>
      </c>
      <c r="H21" s="52">
        <f t="shared" si="1"/>
        <v>68.2242990654206</v>
      </c>
    </row>
    <row r="22" s="45" customFormat="1" ht="17.1" customHeight="1" spans="1:8">
      <c r="A22" s="11" t="s">
        <v>73</v>
      </c>
      <c r="B22" s="51"/>
      <c r="C22" s="51"/>
      <c r="D22" s="51">
        <v>0</v>
      </c>
      <c r="E22" s="51">
        <v>0</v>
      </c>
      <c r="F22" s="52"/>
      <c r="G22" s="58"/>
      <c r="H22" s="52"/>
    </row>
    <row r="23" s="45" customFormat="1" ht="17.1" customHeight="1" spans="1:8">
      <c r="A23" s="11" t="s">
        <v>74</v>
      </c>
      <c r="B23" s="51">
        <v>14352</v>
      </c>
      <c r="C23" s="51">
        <v>9341</v>
      </c>
      <c r="D23" s="51">
        <v>11873</v>
      </c>
      <c r="E23" s="51">
        <v>5456</v>
      </c>
      <c r="F23" s="52">
        <f t="shared" si="0"/>
        <v>127.106305534739</v>
      </c>
      <c r="G23" s="58">
        <v>1485</v>
      </c>
      <c r="H23" s="52">
        <f t="shared" si="1"/>
        <v>117.613636363636</v>
      </c>
    </row>
    <row r="24" s="45" customFormat="1" ht="17.1" customHeight="1" spans="1:8">
      <c r="A24" s="11" t="s">
        <v>75</v>
      </c>
      <c r="B24" s="51">
        <v>8589</v>
      </c>
      <c r="C24" s="51">
        <v>8589</v>
      </c>
      <c r="D24" s="51">
        <v>8727</v>
      </c>
      <c r="E24" s="51">
        <v>7713</v>
      </c>
      <c r="F24" s="52">
        <f t="shared" si="0"/>
        <v>101.606706252183</v>
      </c>
      <c r="G24" s="58">
        <v>7515</v>
      </c>
      <c r="H24" s="52">
        <f t="shared" si="1"/>
        <v>13.1466355503695</v>
      </c>
    </row>
    <row r="25" s="45" customFormat="1" ht="17.1" customHeight="1" spans="1:8">
      <c r="A25" s="11" t="s">
        <v>76</v>
      </c>
      <c r="B25" s="51">
        <v>300</v>
      </c>
      <c r="C25" s="51">
        <v>190</v>
      </c>
      <c r="D25" s="51">
        <v>190</v>
      </c>
      <c r="E25" s="51">
        <v>296</v>
      </c>
      <c r="F25" s="52">
        <f t="shared" si="0"/>
        <v>100</v>
      </c>
      <c r="G25" s="58">
        <v>697</v>
      </c>
      <c r="H25" s="52">
        <f t="shared" si="1"/>
        <v>-35.8108108108108</v>
      </c>
    </row>
    <row r="26" s="45" customFormat="1" ht="17.1" customHeight="1" spans="1:8">
      <c r="A26" s="11" t="s">
        <v>77</v>
      </c>
      <c r="B26" s="51">
        <v>2690</v>
      </c>
      <c r="C26" s="51">
        <v>4329</v>
      </c>
      <c r="D26" s="51">
        <v>4561</v>
      </c>
      <c r="E26" s="51">
        <v>0</v>
      </c>
      <c r="F26" s="52">
        <f t="shared" si="0"/>
        <v>105.359205359205</v>
      </c>
      <c r="G26" s="58"/>
      <c r="H26" s="52"/>
    </row>
    <row r="27" s="45" customFormat="1" ht="17.1" customHeight="1" spans="1:8">
      <c r="A27" s="11" t="s">
        <v>78</v>
      </c>
      <c r="B27" s="51">
        <v>7000</v>
      </c>
      <c r="C27" s="51"/>
      <c r="D27" s="51">
        <v>0</v>
      </c>
      <c r="E27" s="51">
        <v>0</v>
      </c>
      <c r="F27" s="52"/>
      <c r="G27" s="58"/>
      <c r="H27" s="52"/>
    </row>
    <row r="28" s="45" customFormat="1" ht="17.1" customHeight="1" spans="1:8">
      <c r="A28" s="11" t="s">
        <v>79</v>
      </c>
      <c r="B28" s="51">
        <v>728</v>
      </c>
      <c r="C28" s="51">
        <v>643</v>
      </c>
      <c r="D28" s="51">
        <v>684</v>
      </c>
      <c r="E28" s="51">
        <v>649</v>
      </c>
      <c r="F28" s="52">
        <f t="shared" ref="F28:F34" si="2">D28/C28*100</f>
        <v>106.376360808709</v>
      </c>
      <c r="G28" s="58">
        <v>511</v>
      </c>
      <c r="H28" s="52">
        <f t="shared" ref="H28:H36" si="3">(D28-E28)/E28*100</f>
        <v>5.39291217257319</v>
      </c>
    </row>
    <row r="29" s="45" customFormat="1" ht="17.1" customHeight="1" spans="1:8">
      <c r="A29" s="11" t="s">
        <v>80</v>
      </c>
      <c r="B29" s="51">
        <v>12875</v>
      </c>
      <c r="C29" s="51">
        <v>12755</v>
      </c>
      <c r="D29" s="51">
        <v>12745</v>
      </c>
      <c r="E29" s="51">
        <v>8777</v>
      </c>
      <c r="F29" s="52">
        <f t="shared" si="2"/>
        <v>99.921599372795</v>
      </c>
      <c r="G29" s="58">
        <v>5340</v>
      </c>
      <c r="H29" s="52">
        <f t="shared" si="3"/>
        <v>45.2090691580267</v>
      </c>
    </row>
    <row r="30" s="45" customFormat="1" ht="17.1" customHeight="1" spans="1:8">
      <c r="A30" s="11" t="s">
        <v>81</v>
      </c>
      <c r="B30" s="51">
        <v>55</v>
      </c>
      <c r="C30" s="51">
        <v>55</v>
      </c>
      <c r="D30" s="51">
        <v>59</v>
      </c>
      <c r="E30" s="51">
        <v>114</v>
      </c>
      <c r="F30" s="52">
        <f t="shared" si="2"/>
        <v>107.272727272727</v>
      </c>
      <c r="G30" s="58">
        <v>83</v>
      </c>
      <c r="H30" s="52">
        <f t="shared" si="3"/>
        <v>-48.2456140350877</v>
      </c>
    </row>
    <row r="31" s="45" customFormat="1" ht="17.1" customHeight="1" spans="1:8">
      <c r="A31" s="50" t="s">
        <v>82</v>
      </c>
      <c r="B31" s="51">
        <f>SUM(B32:B36)</f>
        <v>41650</v>
      </c>
      <c r="C31" s="51">
        <f>SUM(C32:C36)</f>
        <v>61765</v>
      </c>
      <c r="D31" s="51">
        <f>SUM(D32:D36)</f>
        <v>90755</v>
      </c>
      <c r="E31" s="51">
        <v>113453</v>
      </c>
      <c r="F31" s="52">
        <f t="shared" si="2"/>
        <v>146.935966971586</v>
      </c>
      <c r="G31" s="58">
        <v>72889</v>
      </c>
      <c r="H31" s="52">
        <f t="shared" si="3"/>
        <v>-20.0065225247459</v>
      </c>
    </row>
    <row r="32" s="45" customFormat="1" ht="17.1" customHeight="1" spans="1:8">
      <c r="A32" s="11" t="s">
        <v>83</v>
      </c>
      <c r="B32" s="51">
        <v>41010</v>
      </c>
      <c r="C32" s="51">
        <v>41010</v>
      </c>
      <c r="D32" s="51">
        <v>40666</v>
      </c>
      <c r="E32" s="51">
        <v>37756</v>
      </c>
      <c r="F32" s="52">
        <f t="shared" si="2"/>
        <v>99.1611801999512</v>
      </c>
      <c r="G32" s="58">
        <v>31436</v>
      </c>
      <c r="H32" s="52">
        <f t="shared" si="3"/>
        <v>7.70738425680686</v>
      </c>
    </row>
    <row r="33" s="45" customFormat="1" ht="17.1" customHeight="1" spans="1:8">
      <c r="A33" s="11" t="s">
        <v>84</v>
      </c>
      <c r="B33" s="51"/>
      <c r="C33" s="51">
        <v>3000</v>
      </c>
      <c r="D33" s="51">
        <v>3000</v>
      </c>
      <c r="E33" s="51">
        <v>43200</v>
      </c>
      <c r="F33" s="52">
        <f t="shared" si="2"/>
        <v>100</v>
      </c>
      <c r="G33" s="58">
        <v>15097</v>
      </c>
      <c r="H33" s="52">
        <f t="shared" si="3"/>
        <v>-93.0555555555556</v>
      </c>
    </row>
    <row r="34" s="45" customFormat="1" ht="17.1" customHeight="1" spans="1:8">
      <c r="A34" s="11" t="s">
        <v>85</v>
      </c>
      <c r="B34" s="51"/>
      <c r="C34" s="51">
        <v>17000</v>
      </c>
      <c r="D34" s="51">
        <v>31985</v>
      </c>
      <c r="E34" s="51">
        <v>18000</v>
      </c>
      <c r="F34" s="52">
        <f t="shared" si="2"/>
        <v>188.147058823529</v>
      </c>
      <c r="G34" s="58">
        <v>8000</v>
      </c>
      <c r="H34" s="52">
        <f t="shared" si="3"/>
        <v>77.6944444444444</v>
      </c>
    </row>
    <row r="35" s="45" customFormat="1" ht="17.1" customHeight="1" spans="1:8">
      <c r="A35" s="11" t="s">
        <v>86</v>
      </c>
      <c r="B35" s="51"/>
      <c r="C35" s="51"/>
      <c r="D35" s="51">
        <v>14349</v>
      </c>
      <c r="E35" s="51">
        <v>13857</v>
      </c>
      <c r="F35" s="52"/>
      <c r="G35" s="58">
        <v>18356</v>
      </c>
      <c r="H35" s="52">
        <f t="shared" si="3"/>
        <v>3.55055206754709</v>
      </c>
    </row>
    <row r="36" s="45" customFormat="1" ht="17.1" customHeight="1" spans="1:8">
      <c r="A36" s="11" t="s">
        <v>87</v>
      </c>
      <c r="B36" s="51">
        <v>640</v>
      </c>
      <c r="C36" s="51">
        <v>755</v>
      </c>
      <c r="D36" s="51">
        <v>755</v>
      </c>
      <c r="E36" s="51">
        <v>640</v>
      </c>
      <c r="F36" s="52">
        <f>D36/C36*100</f>
        <v>100</v>
      </c>
      <c r="G36" s="59"/>
      <c r="H36" s="52">
        <f t="shared" si="3"/>
        <v>17.96875</v>
      </c>
    </row>
    <row r="37" s="45" customFormat="1" ht="17.1" customHeight="1" spans="1:8">
      <c r="A37" s="11"/>
      <c r="B37" s="51"/>
      <c r="C37" s="51"/>
      <c r="D37" s="51"/>
      <c r="E37" s="51"/>
      <c r="F37" s="52"/>
      <c r="G37" s="59"/>
      <c r="H37" s="52"/>
    </row>
    <row r="38" s="45" customFormat="1" ht="17.1" customHeight="1" spans="1:8">
      <c r="A38" s="11"/>
      <c r="B38" s="51"/>
      <c r="C38" s="51"/>
      <c r="D38" s="51"/>
      <c r="E38" s="51"/>
      <c r="F38" s="52"/>
      <c r="G38" s="59"/>
      <c r="H38" s="52"/>
    </row>
    <row r="39" s="45" customFormat="1" ht="17.1" customHeight="1" spans="1:8">
      <c r="A39" s="11"/>
      <c r="B39" s="51"/>
      <c r="C39" s="51"/>
      <c r="D39" s="51"/>
      <c r="E39" s="51"/>
      <c r="F39" s="52"/>
      <c r="G39" s="59"/>
      <c r="H39" s="52"/>
    </row>
    <row r="40" s="45" customFormat="1" ht="17.1" customHeight="1" spans="1:8">
      <c r="A40" s="11"/>
      <c r="B40" s="51"/>
      <c r="C40" s="51"/>
      <c r="D40" s="51"/>
      <c r="E40" s="51"/>
      <c r="F40" s="52"/>
      <c r="G40" s="59"/>
      <c r="H40" s="52"/>
    </row>
    <row r="41" s="45" customFormat="1" ht="17.1" customHeight="1" spans="1:8">
      <c r="A41" s="11"/>
      <c r="B41" s="51"/>
      <c r="C41" s="51"/>
      <c r="D41" s="51"/>
      <c r="E41" s="51">
        <f>E5+E30</f>
        <v>521537</v>
      </c>
      <c r="F41" s="52"/>
      <c r="G41" s="59"/>
      <c r="H41" s="52"/>
    </row>
    <row r="42" s="45" customFormat="1" ht="17.1" customHeight="1" spans="1:8">
      <c r="A42" s="49" t="s">
        <v>88</v>
      </c>
      <c r="B42" s="51">
        <f>B5+B31</f>
        <v>580650</v>
      </c>
      <c r="C42" s="51">
        <f>C5+C31</f>
        <v>657765</v>
      </c>
      <c r="D42" s="51">
        <f>D5+D31</f>
        <v>720491</v>
      </c>
      <c r="E42" s="51">
        <v>495753</v>
      </c>
      <c r="F42" s="52">
        <f>D42/C42*100</f>
        <v>109.536232545058</v>
      </c>
      <c r="G42" s="53">
        <v>449579</v>
      </c>
      <c r="H42" s="52">
        <f>(D42-E42)/E42*100</f>
        <v>45.3326555764665</v>
      </c>
    </row>
    <row r="43" s="45" customFormat="1" ht="18.75" customHeight="1"/>
  </sheetData>
  <mergeCells count="3">
    <mergeCell ref="A1:H1"/>
    <mergeCell ref="A2:D2"/>
    <mergeCell ref="A3:D3"/>
  </mergeCells>
  <pageMargins left="0.295138888888889" right="0.295138888888889" top="0.393055555555556" bottom="0.393055555555556" header="0.393055555555556" footer="0.393055555555556"/>
  <pageSetup paperSize="12" firstPageNumber="0" pageOrder="overThenDown" orientation="portrait" useFirstPageNumber="1" horizontalDpi="200" verticalDpi="200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558"/>
  <sheetViews>
    <sheetView showGridLines="0" showZeros="0" workbookViewId="0">
      <pane ySplit="5" topLeftCell="A536" activePane="bottomLeft" state="frozen"/>
      <selection/>
      <selection pane="bottomLeft" activeCell="A1" sqref="A1:H1"/>
    </sheetView>
  </sheetViews>
  <sheetFormatPr defaultColWidth="12.75" defaultRowHeight="14.25" outlineLevelCol="7"/>
  <cols>
    <col min="1" max="1" width="32.25" style="45" customWidth="1"/>
    <col min="2" max="4" width="12.75" style="45" customWidth="1"/>
    <col min="5" max="5" width="15.5" style="45" customWidth="1"/>
    <col min="6" max="6" width="12.25" style="45" customWidth="1"/>
    <col min="7" max="7" width="12.75" style="45" hidden="1" customWidth="1"/>
    <col min="8" max="16383" width="12.75" style="45" customWidth="1"/>
    <col min="16384" max="16384" width="12.75" style="45"/>
  </cols>
  <sheetData>
    <row r="1" s="45" customFormat="1" ht="29.1" customHeight="1" spans="1:8">
      <c r="A1" s="47" t="s">
        <v>89</v>
      </c>
      <c r="B1" s="47"/>
      <c r="C1" s="47"/>
      <c r="D1" s="47"/>
      <c r="E1" s="47"/>
      <c r="F1" s="47"/>
      <c r="G1" s="47"/>
      <c r="H1" s="47"/>
    </row>
    <row r="2" s="45" customFormat="1" ht="17.1" customHeight="1" spans="1:8">
      <c r="A2" s="48"/>
      <c r="B2" s="48"/>
      <c r="C2" s="48"/>
      <c r="D2" s="48"/>
      <c r="E2" s="48"/>
      <c r="F2" s="48"/>
      <c r="G2" s="48"/>
      <c r="H2" s="48"/>
    </row>
    <row r="3" s="45" customFormat="1" ht="17.1" customHeight="1" spans="1:8">
      <c r="A3" s="48" t="s">
        <v>1</v>
      </c>
      <c r="B3" s="48"/>
      <c r="C3" s="48"/>
      <c r="D3" s="48"/>
      <c r="E3" s="48"/>
      <c r="F3" s="48"/>
      <c r="G3" s="48"/>
      <c r="H3" s="48"/>
    </row>
    <row r="4" s="45" customFormat="1" ht="17.1" customHeight="1" spans="1:8">
      <c r="A4" s="49" t="s">
        <v>2</v>
      </c>
      <c r="B4" s="49" t="s">
        <v>3</v>
      </c>
      <c r="C4" s="49" t="s">
        <v>4</v>
      </c>
      <c r="D4" s="49" t="s">
        <v>5</v>
      </c>
      <c r="E4" s="49" t="s">
        <v>6</v>
      </c>
      <c r="F4" s="49" t="s">
        <v>7</v>
      </c>
      <c r="G4" s="49" t="s">
        <v>8</v>
      </c>
      <c r="H4" s="49" t="s">
        <v>9</v>
      </c>
    </row>
    <row r="5" s="45" customFormat="1" ht="17.1" customHeight="1" spans="1:8">
      <c r="A5" s="50" t="s">
        <v>90</v>
      </c>
      <c r="B5" s="51">
        <f>B6+B133+B135+B142+B168+B184+B213+B297+B347+B371+B386+B437+B458+B473+B484+B491+B505+B519+B525+B542+B545+B546+B549</f>
        <v>539000</v>
      </c>
      <c r="C5" s="51">
        <f>C6+C133+C135+C142+C168+C184+C213+C297+C347+C371+C386+C437+C458+C473+C484+C491+C505+C519+C525+C542+C545+C546+C549</f>
        <v>596000</v>
      </c>
      <c r="D5" s="51">
        <f>D6+D133+D135+D142+D168+D184+D213+D297+D347+D371+D386+D437+D458+D473+D484+D491+D505+D519+D525+D542+D545+D546+D549</f>
        <v>629736</v>
      </c>
      <c r="E5" s="51">
        <f>E6+E133+E135+E142+E168+E184+E213+E297+E347+E371+E386+E437+E458+E473+E484+E491+E505+E519+E525+E542+E545+E546+E549</f>
        <v>521537</v>
      </c>
      <c r="F5" s="52">
        <f>D5/C5*100</f>
        <v>105.660402684564</v>
      </c>
      <c r="G5" s="49">
        <v>376690</v>
      </c>
      <c r="H5" s="52">
        <f>(D5-E5)/E5*100</f>
        <v>20.7461790822128</v>
      </c>
    </row>
    <row r="6" s="45" customFormat="1" ht="17.1" customHeight="1" spans="1:8">
      <c r="A6" s="11" t="s">
        <v>91</v>
      </c>
      <c r="B6" s="51">
        <f>B7+B15+B21+B30+B35+B43+B50+B56+B59+B62+B67+B70+B74+B81+B86+B88+B90+B94+B98+B101+B106+B109+B114+B117+B122+B126</f>
        <v>53777</v>
      </c>
      <c r="C6" s="51">
        <f>C7+C15+C21+C30+C35+C43+C50+C56+C59+C62+C67+C70+C74+C81+C86+C88+C90+C94+C98+C101+C106+C109+C114+C117+C122+C126</f>
        <v>51244</v>
      </c>
      <c r="D6" s="51">
        <f>D7+D15+D21+D30+D35+D43+D50+D56+D59+D62+D67+D70+D74+D81+D86+D88+D90+D94+D98+D101+D106+D109+D114+D117+D122+D126</f>
        <v>52062</v>
      </c>
      <c r="E6" s="51">
        <f>E7+E15+E21+E30+E35+E43+E50+E56+E59+E62+E67+E70+E74+E81+E86+E88+E90+E94+E98+E101+E106+E109+E114+E117+E122+E126</f>
        <v>46569</v>
      </c>
      <c r="F6" s="52">
        <f t="shared" ref="F6:F8" si="0">D6/C6*100</f>
        <v>101.596284443057</v>
      </c>
      <c r="G6" s="11">
        <v>33946</v>
      </c>
      <c r="H6" s="52">
        <f t="shared" ref="H6:H69" si="1">(D6-E6)/E6*100</f>
        <v>11.7954003736391</v>
      </c>
    </row>
    <row r="7" s="45" customFormat="1" ht="17.1" customHeight="1" spans="1:8">
      <c r="A7" s="11" t="s">
        <v>92</v>
      </c>
      <c r="B7" s="51">
        <f>SUM(B8:B14)</f>
        <v>731</v>
      </c>
      <c r="C7" s="51">
        <f>SUM(C8:C14)</f>
        <v>696</v>
      </c>
      <c r="D7" s="51">
        <f>SUM(D8:D14)</f>
        <v>736</v>
      </c>
      <c r="E7" s="51">
        <f>SUM(E8:E14)</f>
        <v>667</v>
      </c>
      <c r="F7" s="52">
        <f t="shared" ref="F7:F70" si="2">D7/C7*100</f>
        <v>105.747126436782</v>
      </c>
      <c r="G7" s="11">
        <v>547</v>
      </c>
      <c r="H7" s="52">
        <f t="shared" si="1"/>
        <v>10.3448275862069</v>
      </c>
    </row>
    <row r="8" s="45" customFormat="1" ht="17.1" customHeight="1" spans="1:8">
      <c r="A8" s="11" t="s">
        <v>93</v>
      </c>
      <c r="B8" s="51">
        <v>514</v>
      </c>
      <c r="C8" s="51">
        <v>514</v>
      </c>
      <c r="D8" s="51">
        <v>553</v>
      </c>
      <c r="E8" s="51">
        <v>537</v>
      </c>
      <c r="F8" s="52">
        <f t="shared" si="2"/>
        <v>107.587548638132</v>
      </c>
      <c r="G8" s="11">
        <v>375</v>
      </c>
      <c r="H8" s="52">
        <f t="shared" si="1"/>
        <v>2.97951582867784</v>
      </c>
    </row>
    <row r="9" s="45" customFormat="1" ht="17.1" customHeight="1" spans="1:8">
      <c r="A9" s="11" t="s">
        <v>94</v>
      </c>
      <c r="B9" s="51">
        <v>8</v>
      </c>
      <c r="C9" s="51">
        <v>1</v>
      </c>
      <c r="D9" s="51">
        <v>1</v>
      </c>
      <c r="E9" s="51">
        <v>10</v>
      </c>
      <c r="F9" s="52">
        <f t="shared" si="2"/>
        <v>100</v>
      </c>
      <c r="G9" s="11">
        <v>15</v>
      </c>
      <c r="H9" s="52">
        <f t="shared" si="1"/>
        <v>-90</v>
      </c>
    </row>
    <row r="10" s="45" customFormat="1" ht="17.1" customHeight="1" spans="1:8">
      <c r="A10" s="11" t="s">
        <v>95</v>
      </c>
      <c r="B10" s="51">
        <v>36</v>
      </c>
      <c r="C10" s="51">
        <v>35</v>
      </c>
      <c r="D10" s="51">
        <v>35</v>
      </c>
      <c r="E10" s="51">
        <v>40</v>
      </c>
      <c r="F10" s="52">
        <f t="shared" si="2"/>
        <v>100</v>
      </c>
      <c r="G10" s="11">
        <v>20</v>
      </c>
      <c r="H10" s="52">
        <f t="shared" si="1"/>
        <v>-12.5</v>
      </c>
    </row>
    <row r="11" s="45" customFormat="1" ht="17.1" customHeight="1" spans="1:8">
      <c r="A11" s="11" t="s">
        <v>96</v>
      </c>
      <c r="B11" s="51">
        <v>24</v>
      </c>
      <c r="C11" s="51">
        <v>30</v>
      </c>
      <c r="D11" s="51">
        <v>30</v>
      </c>
      <c r="E11" s="51">
        <v>25</v>
      </c>
      <c r="F11" s="52">
        <f t="shared" si="2"/>
        <v>100</v>
      </c>
      <c r="G11" s="11">
        <v>25</v>
      </c>
      <c r="H11" s="52">
        <f t="shared" si="1"/>
        <v>20</v>
      </c>
    </row>
    <row r="12" s="45" customFormat="1" ht="17.1" customHeight="1" spans="1:8">
      <c r="A12" s="11" t="s">
        <v>97</v>
      </c>
      <c r="B12" s="51">
        <v>101</v>
      </c>
      <c r="C12" s="51">
        <v>108</v>
      </c>
      <c r="D12" s="51">
        <v>108</v>
      </c>
      <c r="E12" s="51">
        <v>40</v>
      </c>
      <c r="F12" s="52">
        <f t="shared" si="2"/>
        <v>100</v>
      </c>
      <c r="G12" s="11">
        <v>25</v>
      </c>
      <c r="H12" s="52">
        <f t="shared" si="1"/>
        <v>170</v>
      </c>
    </row>
    <row r="13" s="45" customFormat="1" ht="17.1" customHeight="1" spans="1:8">
      <c r="A13" s="11" t="s">
        <v>98</v>
      </c>
      <c r="B13" s="51">
        <v>14</v>
      </c>
      <c r="C13" s="51">
        <v>8</v>
      </c>
      <c r="D13" s="51">
        <v>9</v>
      </c>
      <c r="E13" s="51">
        <v>15</v>
      </c>
      <c r="F13" s="52">
        <f t="shared" si="2"/>
        <v>112.5</v>
      </c>
      <c r="G13" s="11">
        <v>10</v>
      </c>
      <c r="H13" s="52">
        <f t="shared" si="1"/>
        <v>-40</v>
      </c>
    </row>
    <row r="14" s="45" customFormat="1" ht="17.1" customHeight="1" spans="1:8">
      <c r="A14" s="11" t="s">
        <v>99</v>
      </c>
      <c r="B14" s="51">
        <v>34</v>
      </c>
      <c r="C14" s="51"/>
      <c r="D14" s="51">
        <v>0</v>
      </c>
      <c r="E14" s="51">
        <v>0</v>
      </c>
      <c r="F14" s="52"/>
      <c r="G14" s="11">
        <v>77</v>
      </c>
      <c r="H14" s="52"/>
    </row>
    <row r="15" s="45" customFormat="1" ht="17.1" customHeight="1" spans="1:8">
      <c r="A15" s="11" t="s">
        <v>100</v>
      </c>
      <c r="B15" s="51">
        <f>SUM(B16:B20)</f>
        <v>539</v>
      </c>
      <c r="C15" s="51">
        <f>SUM(C16:C20)</f>
        <v>554</v>
      </c>
      <c r="D15" s="51">
        <f>SUM(D16:D20)</f>
        <v>577</v>
      </c>
      <c r="E15" s="51">
        <f>SUM(E16:E20)</f>
        <v>515</v>
      </c>
      <c r="F15" s="52">
        <f t="shared" si="2"/>
        <v>104.151624548736</v>
      </c>
      <c r="G15" s="11">
        <v>371</v>
      </c>
      <c r="H15" s="52">
        <f t="shared" si="1"/>
        <v>12.0388349514563</v>
      </c>
    </row>
    <row r="16" s="45" customFormat="1" ht="17.1" customHeight="1" spans="1:8">
      <c r="A16" s="11" t="s">
        <v>93</v>
      </c>
      <c r="B16" s="51">
        <v>429</v>
      </c>
      <c r="C16" s="51">
        <v>429</v>
      </c>
      <c r="D16" s="51">
        <v>452</v>
      </c>
      <c r="E16" s="51">
        <v>395</v>
      </c>
      <c r="F16" s="52">
        <f t="shared" si="2"/>
        <v>105.361305361305</v>
      </c>
      <c r="G16" s="11">
        <v>271</v>
      </c>
      <c r="H16" s="52">
        <f t="shared" si="1"/>
        <v>14.4303797468354</v>
      </c>
    </row>
    <row r="17" s="45" customFormat="1" ht="17.1" customHeight="1" spans="1:8">
      <c r="A17" s="11" t="s">
        <v>101</v>
      </c>
      <c r="B17" s="51"/>
      <c r="C17" s="51">
        <v>9</v>
      </c>
      <c r="D17" s="51">
        <v>9</v>
      </c>
      <c r="E17" s="51">
        <v>0</v>
      </c>
      <c r="F17" s="52">
        <f t="shared" si="2"/>
        <v>100</v>
      </c>
      <c r="G17" s="11">
        <v>10</v>
      </c>
      <c r="H17" s="52"/>
    </row>
    <row r="18" s="45" customFormat="1" ht="17.1" customHeight="1" spans="1:8">
      <c r="A18" s="11" t="s">
        <v>102</v>
      </c>
      <c r="B18" s="51">
        <v>17</v>
      </c>
      <c r="C18" s="51">
        <v>17</v>
      </c>
      <c r="D18" s="51">
        <v>17</v>
      </c>
      <c r="E18" s="51">
        <v>20</v>
      </c>
      <c r="F18" s="52">
        <f t="shared" si="2"/>
        <v>100</v>
      </c>
      <c r="G18" s="11">
        <v>20</v>
      </c>
      <c r="H18" s="52">
        <f t="shared" si="1"/>
        <v>-15</v>
      </c>
    </row>
    <row r="19" s="45" customFormat="1" ht="17.1" customHeight="1" spans="1:8">
      <c r="A19" s="11" t="s">
        <v>103</v>
      </c>
      <c r="B19" s="51">
        <v>47</v>
      </c>
      <c r="C19" s="51">
        <v>38</v>
      </c>
      <c r="D19" s="51">
        <v>38</v>
      </c>
      <c r="E19" s="51">
        <v>50</v>
      </c>
      <c r="F19" s="52">
        <f t="shared" si="2"/>
        <v>100</v>
      </c>
      <c r="G19" s="11">
        <v>20</v>
      </c>
      <c r="H19" s="52">
        <f t="shared" si="1"/>
        <v>-24</v>
      </c>
    </row>
    <row r="20" s="45" customFormat="1" ht="17.1" customHeight="1" spans="1:8">
      <c r="A20" s="11" t="s">
        <v>104</v>
      </c>
      <c r="B20" s="51">
        <v>46</v>
      </c>
      <c r="C20" s="51">
        <v>61</v>
      </c>
      <c r="D20" s="51">
        <v>61</v>
      </c>
      <c r="E20" s="51">
        <v>50</v>
      </c>
      <c r="F20" s="52">
        <f t="shared" si="2"/>
        <v>100</v>
      </c>
      <c r="G20" s="11">
        <v>50</v>
      </c>
      <c r="H20" s="52">
        <f t="shared" si="1"/>
        <v>22</v>
      </c>
    </row>
    <row r="21" s="45" customFormat="1" ht="17.1" customHeight="1" spans="1:8">
      <c r="A21" s="11" t="s">
        <v>105</v>
      </c>
      <c r="B21" s="51">
        <f>SUM(B22:B29)</f>
        <v>27846</v>
      </c>
      <c r="C21" s="51">
        <f>SUM(C22:C29)</f>
        <v>24782</v>
      </c>
      <c r="D21" s="51">
        <f>SUM(D22:D29)</f>
        <v>25310</v>
      </c>
      <c r="E21" s="51">
        <f>SUM(E22:E29)</f>
        <v>22808</v>
      </c>
      <c r="F21" s="52">
        <f t="shared" si="2"/>
        <v>102.130578645791</v>
      </c>
      <c r="G21" s="11">
        <v>15820</v>
      </c>
      <c r="H21" s="52">
        <f t="shared" si="1"/>
        <v>10.969835145563</v>
      </c>
    </row>
    <row r="22" s="45" customFormat="1" ht="17.1" customHeight="1" spans="1:8">
      <c r="A22" s="11" t="s">
        <v>93</v>
      </c>
      <c r="B22" s="51">
        <v>19611</v>
      </c>
      <c r="C22" s="51">
        <v>17135</v>
      </c>
      <c r="D22" s="51">
        <v>17819</v>
      </c>
      <c r="E22" s="51">
        <v>15752</v>
      </c>
      <c r="F22" s="52">
        <f t="shared" si="2"/>
        <v>103.991829588561</v>
      </c>
      <c r="G22" s="11">
        <v>10506</v>
      </c>
      <c r="H22" s="52">
        <f t="shared" si="1"/>
        <v>13.1221432199086</v>
      </c>
    </row>
    <row r="23" s="45" customFormat="1" ht="17.1" customHeight="1" spans="1:8">
      <c r="A23" s="11" t="s">
        <v>106</v>
      </c>
      <c r="B23" s="51">
        <v>2855</v>
      </c>
      <c r="C23" s="51">
        <v>2320</v>
      </c>
      <c r="D23" s="51">
        <v>2320</v>
      </c>
      <c r="E23" s="51">
        <v>2517</v>
      </c>
      <c r="F23" s="52">
        <f t="shared" si="2"/>
        <v>100</v>
      </c>
      <c r="G23" s="11">
        <v>1539</v>
      </c>
      <c r="H23" s="52">
        <f t="shared" si="1"/>
        <v>-7.82677791021057</v>
      </c>
    </row>
    <row r="24" s="45" customFormat="1" ht="17.1" customHeight="1" spans="1:8">
      <c r="A24" s="11" t="s">
        <v>107</v>
      </c>
      <c r="B24" s="51">
        <v>3470</v>
      </c>
      <c r="C24" s="51">
        <v>3450</v>
      </c>
      <c r="D24" s="51">
        <v>3357</v>
      </c>
      <c r="E24" s="51">
        <v>2697</v>
      </c>
      <c r="F24" s="52">
        <f t="shared" si="2"/>
        <v>97.304347826087</v>
      </c>
      <c r="G24" s="11">
        <v>2111</v>
      </c>
      <c r="H24" s="52">
        <f t="shared" si="1"/>
        <v>24.4716351501669</v>
      </c>
    </row>
    <row r="25" s="45" customFormat="1" ht="17.1" customHeight="1" spans="1:8">
      <c r="A25" s="11" t="s">
        <v>108</v>
      </c>
      <c r="B25" s="51">
        <v>670</v>
      </c>
      <c r="C25" s="51">
        <v>450</v>
      </c>
      <c r="D25" s="51">
        <v>450</v>
      </c>
      <c r="E25" s="51">
        <v>465</v>
      </c>
      <c r="F25" s="52">
        <f t="shared" si="2"/>
        <v>100</v>
      </c>
      <c r="G25" s="11">
        <v>635</v>
      </c>
      <c r="H25" s="52">
        <f t="shared" si="1"/>
        <v>-3.2258064516129</v>
      </c>
    </row>
    <row r="26" s="45" customFormat="1" ht="17.1" customHeight="1" spans="1:8">
      <c r="A26" s="11" t="s">
        <v>109</v>
      </c>
      <c r="B26" s="51">
        <v>77</v>
      </c>
      <c r="C26" s="51">
        <v>225</v>
      </c>
      <c r="D26" s="51">
        <v>225</v>
      </c>
      <c r="E26" s="51">
        <v>357</v>
      </c>
      <c r="F26" s="52">
        <f t="shared" si="2"/>
        <v>100</v>
      </c>
      <c r="G26" s="11">
        <v>68</v>
      </c>
      <c r="H26" s="52">
        <f t="shared" si="1"/>
        <v>-36.9747899159664</v>
      </c>
    </row>
    <row r="27" s="45" customFormat="1" ht="17.1" customHeight="1" spans="1:8">
      <c r="A27" s="11" t="s">
        <v>110</v>
      </c>
      <c r="B27" s="51">
        <v>216</v>
      </c>
      <c r="C27" s="51">
        <v>290</v>
      </c>
      <c r="D27" s="51">
        <v>293</v>
      </c>
      <c r="E27" s="51">
        <v>155</v>
      </c>
      <c r="F27" s="52">
        <f t="shared" si="2"/>
        <v>101.034482758621</v>
      </c>
      <c r="G27" s="11">
        <v>253</v>
      </c>
      <c r="H27" s="52">
        <f t="shared" si="1"/>
        <v>89.0322580645161</v>
      </c>
    </row>
    <row r="28" s="45" customFormat="1" ht="17.1" customHeight="1" spans="1:8">
      <c r="A28" s="11" t="s">
        <v>111</v>
      </c>
      <c r="B28" s="51">
        <v>827</v>
      </c>
      <c r="C28" s="51">
        <v>827</v>
      </c>
      <c r="D28" s="51">
        <v>656</v>
      </c>
      <c r="E28" s="51">
        <v>773</v>
      </c>
      <c r="F28" s="52">
        <f t="shared" si="2"/>
        <v>79.322853688029</v>
      </c>
      <c r="G28" s="11">
        <v>659</v>
      </c>
      <c r="H28" s="52">
        <f t="shared" si="1"/>
        <v>-15.1358344113842</v>
      </c>
    </row>
    <row r="29" s="45" customFormat="1" ht="17.1" customHeight="1" spans="1:8">
      <c r="A29" s="11" t="s">
        <v>112</v>
      </c>
      <c r="B29" s="51">
        <v>120</v>
      </c>
      <c r="C29" s="51">
        <v>85</v>
      </c>
      <c r="D29" s="51">
        <v>190</v>
      </c>
      <c r="E29" s="51">
        <v>92</v>
      </c>
      <c r="F29" s="52">
        <f t="shared" si="2"/>
        <v>223.529411764706</v>
      </c>
      <c r="G29" s="11">
        <v>49</v>
      </c>
      <c r="H29" s="52">
        <f t="shared" si="1"/>
        <v>106.521739130435</v>
      </c>
    </row>
    <row r="30" s="45" customFormat="1" ht="17.1" customHeight="1" spans="1:8">
      <c r="A30" s="11" t="s">
        <v>113</v>
      </c>
      <c r="B30" s="51">
        <f>SUM(B31:B34)</f>
        <v>2895</v>
      </c>
      <c r="C30" s="51">
        <f>SUM(C31:C34)</f>
        <v>2868</v>
      </c>
      <c r="D30" s="51">
        <f>SUM(D31:D34)</f>
        <v>2922</v>
      </c>
      <c r="E30" s="51">
        <f>SUM(E31:E34)</f>
        <v>2169</v>
      </c>
      <c r="F30" s="52">
        <f t="shared" si="2"/>
        <v>101.882845188285</v>
      </c>
      <c r="G30" s="11">
        <v>1030</v>
      </c>
      <c r="H30" s="52">
        <f t="shared" si="1"/>
        <v>34.716459197787</v>
      </c>
    </row>
    <row r="31" s="45" customFormat="1" ht="17.1" customHeight="1" spans="1:8">
      <c r="A31" s="11" t="s">
        <v>93</v>
      </c>
      <c r="B31" s="51">
        <v>1132</v>
      </c>
      <c r="C31" s="51">
        <v>1132</v>
      </c>
      <c r="D31" s="51">
        <v>1186</v>
      </c>
      <c r="E31" s="51">
        <v>1083</v>
      </c>
      <c r="F31" s="52">
        <f t="shared" si="2"/>
        <v>104.770318021201</v>
      </c>
      <c r="G31" s="11">
        <v>810</v>
      </c>
      <c r="H31" s="52">
        <f t="shared" si="1"/>
        <v>9.51061865189289</v>
      </c>
    </row>
    <row r="32" s="45" customFormat="1" ht="17.1" customHeight="1" spans="1:8">
      <c r="A32" s="11" t="s">
        <v>106</v>
      </c>
      <c r="B32" s="51">
        <v>110</v>
      </c>
      <c r="C32" s="51">
        <v>114</v>
      </c>
      <c r="D32" s="51">
        <v>114</v>
      </c>
      <c r="E32" s="51">
        <v>118</v>
      </c>
      <c r="F32" s="52">
        <f t="shared" si="2"/>
        <v>100</v>
      </c>
      <c r="G32" s="11">
        <v>124</v>
      </c>
      <c r="H32" s="52">
        <f t="shared" si="1"/>
        <v>-3.38983050847458</v>
      </c>
    </row>
    <row r="33" s="45" customFormat="1" ht="17.1" customHeight="1" spans="1:8">
      <c r="A33" s="11" t="s">
        <v>114</v>
      </c>
      <c r="B33" s="51">
        <v>36</v>
      </c>
      <c r="C33" s="51">
        <v>30</v>
      </c>
      <c r="D33" s="51">
        <v>30</v>
      </c>
      <c r="E33" s="51">
        <v>34</v>
      </c>
      <c r="F33" s="52">
        <f t="shared" si="2"/>
        <v>100</v>
      </c>
      <c r="G33" s="11">
        <v>40</v>
      </c>
      <c r="H33" s="52">
        <f t="shared" si="1"/>
        <v>-11.7647058823529</v>
      </c>
    </row>
    <row r="34" s="45" customFormat="1" ht="17.1" customHeight="1" spans="1:8">
      <c r="A34" s="11" t="s">
        <v>115</v>
      </c>
      <c r="B34" s="51">
        <v>1617</v>
      </c>
      <c r="C34" s="51">
        <v>1592</v>
      </c>
      <c r="D34" s="51">
        <v>1592</v>
      </c>
      <c r="E34" s="51">
        <v>934</v>
      </c>
      <c r="F34" s="52">
        <f t="shared" si="2"/>
        <v>100</v>
      </c>
      <c r="G34" s="11">
        <v>56</v>
      </c>
      <c r="H34" s="52">
        <f t="shared" si="1"/>
        <v>70.4496788008565</v>
      </c>
    </row>
    <row r="35" s="45" customFormat="1" ht="17.1" customHeight="1" spans="1:8">
      <c r="A35" s="11" t="s">
        <v>116</v>
      </c>
      <c r="B35" s="51">
        <f>SUM(B36:B42)</f>
        <v>954</v>
      </c>
      <c r="C35" s="51">
        <f>SUM(C36:C42)</f>
        <v>954</v>
      </c>
      <c r="D35" s="51">
        <f>SUM(D36:D42)</f>
        <v>966</v>
      </c>
      <c r="E35" s="51">
        <f>SUM(E36:E42)</f>
        <v>921</v>
      </c>
      <c r="F35" s="52">
        <f t="shared" si="2"/>
        <v>101.25786163522</v>
      </c>
      <c r="G35" s="11">
        <v>854</v>
      </c>
      <c r="H35" s="52">
        <f t="shared" si="1"/>
        <v>4.88599348534202</v>
      </c>
    </row>
    <row r="36" s="45" customFormat="1" ht="17.1" customHeight="1" spans="1:8">
      <c r="A36" s="11" t="s">
        <v>93</v>
      </c>
      <c r="B36" s="51">
        <v>454</v>
      </c>
      <c r="C36" s="51">
        <v>454</v>
      </c>
      <c r="D36" s="51">
        <v>462</v>
      </c>
      <c r="E36" s="51">
        <v>475</v>
      </c>
      <c r="F36" s="52">
        <f t="shared" si="2"/>
        <v>101.762114537445</v>
      </c>
      <c r="G36" s="11">
        <v>372</v>
      </c>
      <c r="H36" s="52">
        <f t="shared" si="1"/>
        <v>-2.73684210526316</v>
      </c>
    </row>
    <row r="37" s="45" customFormat="1" ht="17.1" customHeight="1" spans="1:8">
      <c r="A37" s="11" t="s">
        <v>117</v>
      </c>
      <c r="B37" s="51">
        <v>46</v>
      </c>
      <c r="C37" s="51">
        <v>46</v>
      </c>
      <c r="D37" s="51">
        <v>46</v>
      </c>
      <c r="E37" s="51">
        <v>45</v>
      </c>
      <c r="F37" s="52">
        <f t="shared" si="2"/>
        <v>100</v>
      </c>
      <c r="G37" s="11">
        <v>45</v>
      </c>
      <c r="H37" s="52">
        <f t="shared" si="1"/>
        <v>2.22222222222222</v>
      </c>
    </row>
    <row r="38" s="45" customFormat="1" ht="17.1" customHeight="1" spans="1:8">
      <c r="A38" s="11" t="s">
        <v>118</v>
      </c>
      <c r="B38" s="51">
        <v>40</v>
      </c>
      <c r="C38" s="51">
        <v>40</v>
      </c>
      <c r="D38" s="51">
        <v>40</v>
      </c>
      <c r="E38" s="51">
        <v>44</v>
      </c>
      <c r="F38" s="52">
        <f t="shared" si="2"/>
        <v>100</v>
      </c>
      <c r="G38" s="11">
        <v>45</v>
      </c>
      <c r="H38" s="52">
        <f t="shared" si="1"/>
        <v>-9.09090909090909</v>
      </c>
    </row>
    <row r="39" s="45" customFormat="1" ht="17.1" customHeight="1" spans="1:8">
      <c r="A39" s="11" t="s">
        <v>119</v>
      </c>
      <c r="B39" s="51">
        <v>104</v>
      </c>
      <c r="C39" s="51">
        <v>104</v>
      </c>
      <c r="D39" s="51">
        <v>104</v>
      </c>
      <c r="E39" s="51">
        <v>100</v>
      </c>
      <c r="F39" s="52">
        <f t="shared" si="2"/>
        <v>100</v>
      </c>
      <c r="G39" s="11">
        <v>160</v>
      </c>
      <c r="H39" s="52">
        <f t="shared" si="1"/>
        <v>4</v>
      </c>
    </row>
    <row r="40" s="45" customFormat="1" ht="17.1" customHeight="1" spans="1:8">
      <c r="A40" s="11" t="s">
        <v>120</v>
      </c>
      <c r="B40" s="51">
        <v>150</v>
      </c>
      <c r="C40" s="51">
        <v>150</v>
      </c>
      <c r="D40" s="51">
        <v>150</v>
      </c>
      <c r="E40" s="51">
        <v>55</v>
      </c>
      <c r="F40" s="52">
        <f t="shared" si="2"/>
        <v>100</v>
      </c>
      <c r="G40" s="11">
        <v>50</v>
      </c>
      <c r="H40" s="52">
        <f t="shared" si="1"/>
        <v>172.727272727273</v>
      </c>
    </row>
    <row r="41" s="45" customFormat="1" ht="17.1" customHeight="1" spans="1:8">
      <c r="A41" s="11" t="s">
        <v>111</v>
      </c>
      <c r="B41" s="51">
        <v>100</v>
      </c>
      <c r="C41" s="51">
        <v>100</v>
      </c>
      <c r="D41" s="51">
        <v>104</v>
      </c>
      <c r="E41" s="51">
        <v>102</v>
      </c>
      <c r="F41" s="52">
        <f t="shared" si="2"/>
        <v>104</v>
      </c>
      <c r="G41" s="11">
        <v>77</v>
      </c>
      <c r="H41" s="52">
        <f t="shared" si="1"/>
        <v>1.96078431372549</v>
      </c>
    </row>
    <row r="42" s="45" customFormat="1" ht="17.1" customHeight="1" spans="1:8">
      <c r="A42" s="11" t="s">
        <v>121</v>
      </c>
      <c r="B42" s="51">
        <v>60</v>
      </c>
      <c r="C42" s="51">
        <v>60</v>
      </c>
      <c r="D42" s="51">
        <v>60</v>
      </c>
      <c r="E42" s="51">
        <v>100</v>
      </c>
      <c r="F42" s="52">
        <f t="shared" si="2"/>
        <v>100</v>
      </c>
      <c r="G42" s="11">
        <v>105</v>
      </c>
      <c r="H42" s="52">
        <f t="shared" si="1"/>
        <v>-40</v>
      </c>
    </row>
    <row r="43" s="45" customFormat="1" ht="17.1" customHeight="1" spans="1:8">
      <c r="A43" s="11" t="s">
        <v>122</v>
      </c>
      <c r="B43" s="51">
        <f>SUM(B44:B49)</f>
        <v>3110</v>
      </c>
      <c r="C43" s="51">
        <f>SUM(C44:C49)</f>
        <v>3055</v>
      </c>
      <c r="D43" s="51">
        <f>SUM(D44:D49)</f>
        <v>3065</v>
      </c>
      <c r="E43" s="51">
        <f>SUM(E44:E49)</f>
        <v>2644</v>
      </c>
      <c r="F43" s="52">
        <f t="shared" si="2"/>
        <v>100.327332242226</v>
      </c>
      <c r="G43" s="11">
        <v>2353</v>
      </c>
      <c r="H43" s="52">
        <f t="shared" si="1"/>
        <v>15.9228441754917</v>
      </c>
    </row>
    <row r="44" s="45" customFormat="1" ht="17.1" customHeight="1" spans="1:8">
      <c r="A44" s="11" t="s">
        <v>93</v>
      </c>
      <c r="B44" s="51">
        <v>2275</v>
      </c>
      <c r="C44" s="51">
        <v>2400</v>
      </c>
      <c r="D44" s="51">
        <v>2401</v>
      </c>
      <c r="E44" s="51">
        <v>1790</v>
      </c>
      <c r="F44" s="52">
        <f t="shared" si="2"/>
        <v>100.041666666667</v>
      </c>
      <c r="G44" s="11">
        <v>1330</v>
      </c>
      <c r="H44" s="52">
        <f t="shared" si="1"/>
        <v>34.1340782122905</v>
      </c>
    </row>
    <row r="45" s="45" customFormat="1" ht="17.1" customHeight="1" spans="1:8">
      <c r="A45" s="11" t="s">
        <v>106</v>
      </c>
      <c r="B45" s="51"/>
      <c r="C45" s="51"/>
      <c r="D45" s="51">
        <v>0</v>
      </c>
      <c r="E45" s="51">
        <v>0</v>
      </c>
      <c r="F45" s="52"/>
      <c r="G45" s="11">
        <v>50</v>
      </c>
      <c r="H45" s="52"/>
    </row>
    <row r="46" s="45" customFormat="1" ht="17.1" customHeight="1" spans="1:8">
      <c r="A46" s="11" t="s">
        <v>123</v>
      </c>
      <c r="B46" s="51">
        <v>45</v>
      </c>
      <c r="C46" s="51">
        <v>45</v>
      </c>
      <c r="D46" s="51">
        <v>45</v>
      </c>
      <c r="E46" s="51">
        <v>50</v>
      </c>
      <c r="F46" s="52">
        <f t="shared" si="2"/>
        <v>100</v>
      </c>
      <c r="G46" s="11"/>
      <c r="H46" s="52">
        <f t="shared" si="1"/>
        <v>-10</v>
      </c>
    </row>
    <row r="47" s="45" customFormat="1" ht="17.1" customHeight="1" spans="1:8">
      <c r="A47" s="11" t="s">
        <v>124</v>
      </c>
      <c r="B47" s="51">
        <v>356</v>
      </c>
      <c r="C47" s="51">
        <v>356</v>
      </c>
      <c r="D47" s="51">
        <v>356</v>
      </c>
      <c r="E47" s="51">
        <v>278</v>
      </c>
      <c r="F47" s="52">
        <f t="shared" si="2"/>
        <v>100</v>
      </c>
      <c r="G47" s="11"/>
      <c r="H47" s="52">
        <f t="shared" si="1"/>
        <v>28.0575539568345</v>
      </c>
    </row>
    <row r="48" s="45" customFormat="1" ht="17.1" customHeight="1" spans="1:8">
      <c r="A48" s="11" t="s">
        <v>111</v>
      </c>
      <c r="B48" s="51">
        <v>137</v>
      </c>
      <c r="C48" s="51">
        <v>137</v>
      </c>
      <c r="D48" s="51">
        <v>146</v>
      </c>
      <c r="E48" s="51">
        <v>161</v>
      </c>
      <c r="F48" s="52">
        <f t="shared" si="2"/>
        <v>106.569343065693</v>
      </c>
      <c r="G48" s="11">
        <v>114</v>
      </c>
      <c r="H48" s="52">
        <f t="shared" si="1"/>
        <v>-9.3167701863354</v>
      </c>
    </row>
    <row r="49" s="45" customFormat="1" ht="17.1" customHeight="1" spans="1:8">
      <c r="A49" s="11" t="s">
        <v>125</v>
      </c>
      <c r="B49" s="51">
        <v>297</v>
      </c>
      <c r="C49" s="51">
        <v>117</v>
      </c>
      <c r="D49" s="51">
        <v>117</v>
      </c>
      <c r="E49" s="51">
        <v>365</v>
      </c>
      <c r="F49" s="52">
        <f t="shared" si="2"/>
        <v>100</v>
      </c>
      <c r="G49" s="11">
        <v>694</v>
      </c>
      <c r="H49" s="52">
        <f t="shared" si="1"/>
        <v>-67.9452054794521</v>
      </c>
    </row>
    <row r="50" s="45" customFormat="1" ht="17.1" customHeight="1" spans="1:8">
      <c r="A50" s="11" t="s">
        <v>126</v>
      </c>
      <c r="B50" s="51">
        <f>SUM(B51:B55)</f>
        <v>2569</v>
      </c>
      <c r="C50" s="51">
        <f>SUM(C51:C55)</f>
        <v>2269</v>
      </c>
      <c r="D50" s="51">
        <f>SUM(D51:D55)</f>
        <v>2281</v>
      </c>
      <c r="E50" s="51">
        <f>SUM(E51:E55)</f>
        <v>2565</v>
      </c>
      <c r="F50" s="52">
        <f t="shared" si="2"/>
        <v>100.528867342442</v>
      </c>
      <c r="G50" s="11">
        <v>2347</v>
      </c>
      <c r="H50" s="52">
        <f t="shared" si="1"/>
        <v>-11.0721247563353</v>
      </c>
    </row>
    <row r="51" s="45" customFormat="1" ht="17.1" customHeight="1" spans="1:8">
      <c r="A51" s="11" t="s">
        <v>93</v>
      </c>
      <c r="B51" s="51">
        <v>2416</v>
      </c>
      <c r="C51" s="51">
        <v>2116</v>
      </c>
      <c r="D51" s="51">
        <v>2281</v>
      </c>
      <c r="E51" s="51">
        <v>1941</v>
      </c>
      <c r="F51" s="52">
        <f t="shared" si="2"/>
        <v>107.797731568998</v>
      </c>
      <c r="G51" s="11">
        <v>1667</v>
      </c>
      <c r="H51" s="52">
        <f t="shared" si="1"/>
        <v>17.5167439464194</v>
      </c>
    </row>
    <row r="52" s="45" customFormat="1" ht="17.1" customHeight="1" spans="1:8">
      <c r="A52" s="11" t="s">
        <v>127</v>
      </c>
      <c r="B52" s="51">
        <v>17</v>
      </c>
      <c r="C52" s="51"/>
      <c r="D52" s="51">
        <v>0</v>
      </c>
      <c r="E52" s="51">
        <v>368</v>
      </c>
      <c r="F52" s="52"/>
      <c r="G52" s="11">
        <v>270</v>
      </c>
      <c r="H52" s="52">
        <f t="shared" si="1"/>
        <v>-100</v>
      </c>
    </row>
    <row r="53" s="45" customFormat="1" ht="17.1" customHeight="1" spans="1:8">
      <c r="A53" s="11" t="s">
        <v>128</v>
      </c>
      <c r="B53" s="51"/>
      <c r="C53" s="51"/>
      <c r="D53" s="51">
        <v>0</v>
      </c>
      <c r="E53" s="51">
        <v>64</v>
      </c>
      <c r="F53" s="52"/>
      <c r="G53" s="11">
        <v>15</v>
      </c>
      <c r="H53" s="52">
        <f t="shared" si="1"/>
        <v>-100</v>
      </c>
    </row>
    <row r="54" s="45" customFormat="1" ht="17.1" customHeight="1" spans="1:8">
      <c r="A54" s="11" t="s">
        <v>124</v>
      </c>
      <c r="B54" s="51"/>
      <c r="C54" s="51"/>
      <c r="D54" s="51">
        <v>0</v>
      </c>
      <c r="E54" s="51">
        <v>23</v>
      </c>
      <c r="F54" s="52"/>
      <c r="G54" s="11">
        <v>100</v>
      </c>
      <c r="H54" s="52">
        <f t="shared" si="1"/>
        <v>-100</v>
      </c>
    </row>
    <row r="55" s="45" customFormat="1" ht="17.1" customHeight="1" spans="1:8">
      <c r="A55" s="11" t="s">
        <v>129</v>
      </c>
      <c r="B55" s="51">
        <v>136</v>
      </c>
      <c r="C55" s="51">
        <v>153</v>
      </c>
      <c r="D55" s="51">
        <v>0</v>
      </c>
      <c r="E55" s="51">
        <v>169</v>
      </c>
      <c r="F55" s="52">
        <f t="shared" si="2"/>
        <v>0</v>
      </c>
      <c r="G55" s="11">
        <v>295</v>
      </c>
      <c r="H55" s="52">
        <f t="shared" si="1"/>
        <v>-100</v>
      </c>
    </row>
    <row r="56" s="45" customFormat="1" ht="17.1" customHeight="1" spans="1:8">
      <c r="A56" s="11" t="s">
        <v>130</v>
      </c>
      <c r="B56" s="51">
        <f>SUM(B57:B58)</f>
        <v>572</v>
      </c>
      <c r="C56" s="51">
        <f>SUM(C57:C58)</f>
        <v>622</v>
      </c>
      <c r="D56" s="51">
        <f>SUM(D57:D58)</f>
        <v>608</v>
      </c>
      <c r="E56" s="51">
        <f>SUM(E57:E58)</f>
        <v>525</v>
      </c>
      <c r="F56" s="52">
        <f t="shared" si="2"/>
        <v>97.7491961414791</v>
      </c>
      <c r="G56" s="11">
        <v>529</v>
      </c>
      <c r="H56" s="52">
        <f t="shared" si="1"/>
        <v>15.8095238095238</v>
      </c>
    </row>
    <row r="57" s="45" customFormat="1" ht="17.1" customHeight="1" spans="1:8">
      <c r="A57" s="11" t="s">
        <v>93</v>
      </c>
      <c r="B57" s="51">
        <v>398</v>
      </c>
      <c r="C57" s="51">
        <v>448</v>
      </c>
      <c r="D57" s="51">
        <v>434</v>
      </c>
      <c r="E57" s="51">
        <v>441</v>
      </c>
      <c r="F57" s="52">
        <f t="shared" si="2"/>
        <v>96.875</v>
      </c>
      <c r="G57" s="11">
        <v>435</v>
      </c>
      <c r="H57" s="52">
        <f t="shared" si="1"/>
        <v>-1.58730158730159</v>
      </c>
    </row>
    <row r="58" s="45" customFormat="1" ht="17.1" customHeight="1" spans="1:8">
      <c r="A58" s="11" t="s">
        <v>131</v>
      </c>
      <c r="B58" s="51">
        <v>174</v>
      </c>
      <c r="C58" s="51">
        <v>174</v>
      </c>
      <c r="D58" s="51">
        <v>174</v>
      </c>
      <c r="E58" s="51">
        <v>84</v>
      </c>
      <c r="F58" s="52">
        <f t="shared" si="2"/>
        <v>100</v>
      </c>
      <c r="G58" s="11">
        <v>94</v>
      </c>
      <c r="H58" s="52">
        <f t="shared" si="1"/>
        <v>107.142857142857</v>
      </c>
    </row>
    <row r="59" s="45" customFormat="1" ht="17.1" customHeight="1" spans="1:8">
      <c r="A59" s="11" t="s">
        <v>132</v>
      </c>
      <c r="B59" s="51">
        <f>SUM(B60:B61)</f>
        <v>337</v>
      </c>
      <c r="C59" s="51">
        <f>SUM(C60:C61)</f>
        <v>332</v>
      </c>
      <c r="D59" s="51">
        <f>SUM(D60:D61)</f>
        <v>329</v>
      </c>
      <c r="E59" s="51"/>
      <c r="F59" s="52">
        <f t="shared" si="2"/>
        <v>99.0963855421687</v>
      </c>
      <c r="G59" s="11"/>
      <c r="H59" s="52"/>
    </row>
    <row r="60" s="45" customFormat="1" ht="17.1" customHeight="1" spans="1:8">
      <c r="A60" s="11" t="s">
        <v>133</v>
      </c>
      <c r="B60" s="51">
        <v>240</v>
      </c>
      <c r="C60" s="51">
        <v>235</v>
      </c>
      <c r="D60" s="51">
        <v>232</v>
      </c>
      <c r="E60" s="51"/>
      <c r="F60" s="52">
        <f t="shared" si="2"/>
        <v>98.7234042553192</v>
      </c>
      <c r="G60" s="11"/>
      <c r="H60" s="52"/>
    </row>
    <row r="61" s="45" customFormat="1" ht="17.1" customHeight="1" spans="1:8">
      <c r="A61" s="11" t="s">
        <v>111</v>
      </c>
      <c r="B61" s="51">
        <v>97</v>
      </c>
      <c r="C61" s="51">
        <v>97</v>
      </c>
      <c r="D61" s="51">
        <v>97</v>
      </c>
      <c r="E61" s="51"/>
      <c r="F61" s="52">
        <f t="shared" si="2"/>
        <v>100</v>
      </c>
      <c r="G61" s="11"/>
      <c r="H61" s="52"/>
    </row>
    <row r="62" s="45" customFormat="1" ht="17.1" customHeight="1" spans="1:8">
      <c r="A62" s="11" t="s">
        <v>134</v>
      </c>
      <c r="B62" s="51">
        <f>SUM(B63:B66)</f>
        <v>1626</v>
      </c>
      <c r="C62" s="51">
        <f>SUM(C63:C66)</f>
        <v>1618</v>
      </c>
      <c r="D62" s="51">
        <f>SUM(D63:D66)</f>
        <v>1611</v>
      </c>
      <c r="E62" s="51">
        <f>SUM(E63:E66)</f>
        <v>1284</v>
      </c>
      <c r="F62" s="52">
        <f t="shared" si="2"/>
        <v>99.5673671199011</v>
      </c>
      <c r="G62" s="11">
        <v>916</v>
      </c>
      <c r="H62" s="52">
        <f t="shared" si="1"/>
        <v>25.4672897196262</v>
      </c>
    </row>
    <row r="63" s="45" customFormat="1" ht="17.1" customHeight="1" spans="1:8">
      <c r="A63" s="11" t="s">
        <v>93</v>
      </c>
      <c r="B63" s="51">
        <v>1548</v>
      </c>
      <c r="C63" s="51">
        <v>1528</v>
      </c>
      <c r="D63" s="51">
        <v>1520</v>
      </c>
      <c r="E63" s="51">
        <v>1178</v>
      </c>
      <c r="F63" s="52">
        <f t="shared" si="2"/>
        <v>99.4764397905759</v>
      </c>
      <c r="G63" s="11">
        <v>809</v>
      </c>
      <c r="H63" s="52">
        <f t="shared" si="1"/>
        <v>29.0322580645161</v>
      </c>
    </row>
    <row r="64" s="45" customFormat="1" ht="17.1" customHeight="1" spans="1:8">
      <c r="A64" s="11" t="s">
        <v>135</v>
      </c>
      <c r="B64" s="51"/>
      <c r="C64" s="51"/>
      <c r="D64" s="51">
        <v>0</v>
      </c>
      <c r="E64" s="51">
        <v>35</v>
      </c>
      <c r="F64" s="52"/>
      <c r="G64" s="11">
        <v>36</v>
      </c>
      <c r="H64" s="52">
        <f t="shared" si="1"/>
        <v>-100</v>
      </c>
    </row>
    <row r="65" s="45" customFormat="1" ht="17.1" customHeight="1" spans="1:8">
      <c r="A65" s="11" t="s">
        <v>136</v>
      </c>
      <c r="B65" s="51"/>
      <c r="C65" s="51"/>
      <c r="D65" s="51">
        <v>0</v>
      </c>
      <c r="E65" s="51">
        <v>32</v>
      </c>
      <c r="F65" s="52"/>
      <c r="G65" s="11">
        <v>32</v>
      </c>
      <c r="H65" s="52">
        <f t="shared" si="1"/>
        <v>-100</v>
      </c>
    </row>
    <row r="66" s="45" customFormat="1" ht="17.1" customHeight="1" spans="1:8">
      <c r="A66" s="11" t="s">
        <v>137</v>
      </c>
      <c r="B66" s="51">
        <v>78</v>
      </c>
      <c r="C66" s="51">
        <v>90</v>
      </c>
      <c r="D66" s="51">
        <v>91</v>
      </c>
      <c r="E66" s="51">
        <v>39</v>
      </c>
      <c r="F66" s="52">
        <f t="shared" si="2"/>
        <v>101.111111111111</v>
      </c>
      <c r="G66" s="11">
        <v>39</v>
      </c>
      <c r="H66" s="52">
        <f t="shared" si="1"/>
        <v>133.333333333333</v>
      </c>
    </row>
    <row r="67" s="45" customFormat="1" ht="17.1" customHeight="1" spans="1:8">
      <c r="A67" s="11" t="s">
        <v>138</v>
      </c>
      <c r="B67" s="51">
        <f>SUM(B68:B69)</f>
        <v>1325</v>
      </c>
      <c r="C67" s="51">
        <f>SUM(C68:C69)</f>
        <v>1585</v>
      </c>
      <c r="D67" s="51">
        <f>SUM(D68:D69)</f>
        <v>1651</v>
      </c>
      <c r="E67" s="51">
        <f>SUM(E68:E69)</f>
        <v>1170</v>
      </c>
      <c r="F67" s="52">
        <f t="shared" si="2"/>
        <v>104.16403785489</v>
      </c>
      <c r="G67" s="11">
        <v>718</v>
      </c>
      <c r="H67" s="52">
        <f t="shared" si="1"/>
        <v>41.1111111111111</v>
      </c>
    </row>
    <row r="68" s="45" customFormat="1" ht="17.1" customHeight="1" spans="1:8">
      <c r="A68" s="11" t="s">
        <v>93</v>
      </c>
      <c r="B68" s="51">
        <v>1185</v>
      </c>
      <c r="C68" s="51">
        <v>1185</v>
      </c>
      <c r="D68" s="51">
        <v>1248</v>
      </c>
      <c r="E68" s="51">
        <v>1020</v>
      </c>
      <c r="F68" s="52">
        <f t="shared" si="2"/>
        <v>105.316455696203</v>
      </c>
      <c r="G68" s="11">
        <v>618</v>
      </c>
      <c r="H68" s="52">
        <f t="shared" si="1"/>
        <v>22.3529411764706</v>
      </c>
    </row>
    <row r="69" s="45" customFormat="1" ht="17.1" customHeight="1" spans="1:8">
      <c r="A69" s="11" t="s">
        <v>139</v>
      </c>
      <c r="B69" s="51">
        <v>140</v>
      </c>
      <c r="C69" s="51">
        <v>400</v>
      </c>
      <c r="D69" s="51">
        <v>403</v>
      </c>
      <c r="E69" s="51">
        <v>150</v>
      </c>
      <c r="F69" s="52">
        <f t="shared" si="2"/>
        <v>100.75</v>
      </c>
      <c r="G69" s="11">
        <v>100</v>
      </c>
      <c r="H69" s="52">
        <f t="shared" si="1"/>
        <v>168.666666666667</v>
      </c>
    </row>
    <row r="70" s="45" customFormat="1" ht="17.1" customHeight="1" spans="1:8">
      <c r="A70" s="11" t="s">
        <v>140</v>
      </c>
      <c r="B70" s="51">
        <f>SUM(B71:B73)</f>
        <v>1500</v>
      </c>
      <c r="C70" s="51">
        <f>SUM(C71:C73)</f>
        <v>1533</v>
      </c>
      <c r="D70" s="51">
        <f>SUM(D71:D73)</f>
        <v>1489</v>
      </c>
      <c r="E70" s="51">
        <f>SUM(E71:E73)</f>
        <v>1489</v>
      </c>
      <c r="F70" s="52">
        <f t="shared" si="2"/>
        <v>97.129810828441</v>
      </c>
      <c r="G70" s="11">
        <v>1191</v>
      </c>
      <c r="H70" s="52">
        <f t="shared" ref="H70:H133" si="3">(D70-E70)/E70*100</f>
        <v>0</v>
      </c>
    </row>
    <row r="71" s="45" customFormat="1" ht="17.1" customHeight="1" spans="1:8">
      <c r="A71" s="11" t="s">
        <v>93</v>
      </c>
      <c r="B71" s="51">
        <v>1300</v>
      </c>
      <c r="C71" s="51">
        <v>1300</v>
      </c>
      <c r="D71" s="51">
        <v>1306</v>
      </c>
      <c r="E71" s="51">
        <v>1299</v>
      </c>
      <c r="F71" s="52">
        <f t="shared" ref="F71:F134" si="4">D71/C71*100</f>
        <v>100.461538461538</v>
      </c>
      <c r="G71" s="11">
        <v>1053</v>
      </c>
      <c r="H71" s="52">
        <f t="shared" si="3"/>
        <v>0.538876058506544</v>
      </c>
    </row>
    <row r="72" s="45" customFormat="1" ht="17.1" customHeight="1" spans="1:8">
      <c r="A72" s="11" t="s">
        <v>141</v>
      </c>
      <c r="B72" s="51">
        <v>200</v>
      </c>
      <c r="C72" s="51">
        <v>230</v>
      </c>
      <c r="D72" s="51">
        <v>175</v>
      </c>
      <c r="E72" s="51">
        <v>190</v>
      </c>
      <c r="F72" s="52">
        <f t="shared" si="4"/>
        <v>76.0869565217391</v>
      </c>
      <c r="G72" s="11">
        <v>138</v>
      </c>
      <c r="H72" s="52">
        <f t="shared" si="3"/>
        <v>-7.89473684210526</v>
      </c>
    </row>
    <row r="73" s="45" customFormat="1" ht="17.1" customHeight="1" spans="1:8">
      <c r="A73" s="11" t="s">
        <v>142</v>
      </c>
      <c r="B73" s="51"/>
      <c r="C73" s="51">
        <v>3</v>
      </c>
      <c r="D73" s="51">
        <v>8</v>
      </c>
      <c r="E73" s="51"/>
      <c r="F73" s="52">
        <f t="shared" si="4"/>
        <v>266.666666666667</v>
      </c>
      <c r="G73" s="11"/>
      <c r="H73" s="52"/>
    </row>
    <row r="74" s="45" customFormat="1" ht="17.1" customHeight="1" spans="1:8">
      <c r="A74" s="11" t="s">
        <v>143</v>
      </c>
      <c r="B74" s="51"/>
      <c r="C74" s="51"/>
      <c r="D74" s="51"/>
      <c r="E74" s="51">
        <v>3666</v>
      </c>
      <c r="F74" s="52"/>
      <c r="G74" s="11">
        <v>2541</v>
      </c>
      <c r="H74" s="52">
        <f t="shared" si="3"/>
        <v>-100</v>
      </c>
    </row>
    <row r="75" s="45" customFormat="1" ht="17.1" customHeight="1" spans="1:8">
      <c r="A75" s="11" t="s">
        <v>93</v>
      </c>
      <c r="B75" s="51"/>
      <c r="C75" s="51"/>
      <c r="D75" s="51"/>
      <c r="E75" s="51">
        <v>3398</v>
      </c>
      <c r="F75" s="52"/>
      <c r="G75" s="11">
        <v>2339</v>
      </c>
      <c r="H75" s="52">
        <f t="shared" si="3"/>
        <v>-100</v>
      </c>
    </row>
    <row r="76" s="45" customFormat="1" ht="17.1" customHeight="1" spans="1:8">
      <c r="A76" s="11" t="s">
        <v>144</v>
      </c>
      <c r="B76" s="51"/>
      <c r="C76" s="51"/>
      <c r="D76" s="51"/>
      <c r="E76" s="51">
        <v>76</v>
      </c>
      <c r="F76" s="52"/>
      <c r="G76" s="11">
        <v>45</v>
      </c>
      <c r="H76" s="52">
        <f t="shared" si="3"/>
        <v>-100</v>
      </c>
    </row>
    <row r="77" s="45" customFormat="1" ht="17.1" customHeight="1" spans="1:8">
      <c r="A77" s="11" t="s">
        <v>145</v>
      </c>
      <c r="B77" s="51"/>
      <c r="C77" s="51"/>
      <c r="D77" s="51"/>
      <c r="E77" s="51">
        <v>30</v>
      </c>
      <c r="F77" s="52"/>
      <c r="G77" s="11">
        <v>30</v>
      </c>
      <c r="H77" s="52">
        <f t="shared" si="3"/>
        <v>-100</v>
      </c>
    </row>
    <row r="78" s="45" customFormat="1" ht="17.1" customHeight="1" spans="1:8">
      <c r="A78" s="11" t="s">
        <v>146</v>
      </c>
      <c r="B78" s="51"/>
      <c r="C78" s="51"/>
      <c r="D78" s="51"/>
      <c r="E78" s="51">
        <v>25</v>
      </c>
      <c r="F78" s="52"/>
      <c r="G78" s="11">
        <v>25</v>
      </c>
      <c r="H78" s="52">
        <f t="shared" si="3"/>
        <v>-100</v>
      </c>
    </row>
    <row r="79" s="45" customFormat="1" ht="17.1" customHeight="1" spans="1:8">
      <c r="A79" s="11" t="s">
        <v>124</v>
      </c>
      <c r="B79" s="51"/>
      <c r="C79" s="51"/>
      <c r="D79" s="51"/>
      <c r="E79" s="51">
        <v>14</v>
      </c>
      <c r="F79" s="52"/>
      <c r="G79" s="11">
        <v>20</v>
      </c>
      <c r="H79" s="52">
        <f t="shared" si="3"/>
        <v>-100</v>
      </c>
    </row>
    <row r="80" s="45" customFormat="1" ht="17.1" customHeight="1" spans="1:8">
      <c r="A80" s="11" t="s">
        <v>147</v>
      </c>
      <c r="B80" s="51"/>
      <c r="C80" s="51"/>
      <c r="D80" s="51"/>
      <c r="E80" s="51">
        <v>123</v>
      </c>
      <c r="F80" s="52"/>
      <c r="G80" s="11">
        <v>82</v>
      </c>
      <c r="H80" s="52">
        <f t="shared" si="3"/>
        <v>-100</v>
      </c>
    </row>
    <row r="81" s="45" customFormat="1" ht="17.1" customHeight="1" spans="1:8">
      <c r="A81" s="11" t="s">
        <v>148</v>
      </c>
      <c r="B81" s="51"/>
      <c r="C81" s="51"/>
      <c r="D81" s="51"/>
      <c r="E81" s="51">
        <v>459</v>
      </c>
      <c r="F81" s="52"/>
      <c r="G81" s="11">
        <v>437</v>
      </c>
      <c r="H81" s="52">
        <f t="shared" si="3"/>
        <v>-100</v>
      </c>
    </row>
    <row r="82" s="45" customFormat="1" ht="17.1" customHeight="1" spans="1:8">
      <c r="A82" s="11" t="s">
        <v>149</v>
      </c>
      <c r="B82" s="51"/>
      <c r="C82" s="51"/>
      <c r="D82" s="51"/>
      <c r="E82" s="51">
        <v>35</v>
      </c>
      <c r="F82" s="52"/>
      <c r="G82" s="11">
        <v>49</v>
      </c>
      <c r="H82" s="52">
        <f t="shared" si="3"/>
        <v>-100</v>
      </c>
    </row>
    <row r="83" s="45" customFormat="1" ht="17.1" customHeight="1" spans="1:8">
      <c r="A83" s="11" t="s">
        <v>150</v>
      </c>
      <c r="B83" s="51"/>
      <c r="C83" s="51"/>
      <c r="D83" s="51"/>
      <c r="E83" s="51">
        <v>32</v>
      </c>
      <c r="F83" s="52"/>
      <c r="G83" s="11">
        <v>32</v>
      </c>
      <c r="H83" s="52">
        <f t="shared" si="3"/>
        <v>-100</v>
      </c>
    </row>
    <row r="84" s="45" customFormat="1" ht="17.1" customHeight="1" spans="1:8">
      <c r="A84" s="11" t="s">
        <v>111</v>
      </c>
      <c r="B84" s="51"/>
      <c r="C84" s="51"/>
      <c r="D84" s="51"/>
      <c r="E84" s="51">
        <v>97</v>
      </c>
      <c r="F84" s="52"/>
      <c r="G84" s="11">
        <v>76</v>
      </c>
      <c r="H84" s="52">
        <f t="shared" si="3"/>
        <v>-100</v>
      </c>
    </row>
    <row r="85" s="45" customFormat="1" ht="17.1" customHeight="1" spans="1:8">
      <c r="A85" s="11" t="s">
        <v>151</v>
      </c>
      <c r="B85" s="51"/>
      <c r="C85" s="51"/>
      <c r="D85" s="51"/>
      <c r="E85" s="51">
        <v>295</v>
      </c>
      <c r="F85" s="52"/>
      <c r="G85" s="11">
        <v>280</v>
      </c>
      <c r="H85" s="52">
        <f t="shared" si="3"/>
        <v>-100</v>
      </c>
    </row>
    <row r="86" s="45" customFormat="1" ht="17.1" customHeight="1" spans="1:8">
      <c r="A86" s="11" t="s">
        <v>152</v>
      </c>
      <c r="B86" s="51">
        <v>5</v>
      </c>
      <c r="C86" s="51">
        <v>4</v>
      </c>
      <c r="D86" s="51">
        <f>D87</f>
        <v>4</v>
      </c>
      <c r="E86" s="51">
        <v>5</v>
      </c>
      <c r="F86" s="52">
        <f t="shared" si="4"/>
        <v>100</v>
      </c>
      <c r="G86" s="11">
        <v>15</v>
      </c>
      <c r="H86" s="52">
        <f t="shared" si="3"/>
        <v>-20</v>
      </c>
    </row>
    <row r="87" s="45" customFormat="1" ht="17.1" customHeight="1" spans="1:8">
      <c r="A87" s="11" t="s">
        <v>153</v>
      </c>
      <c r="B87" s="51">
        <v>5</v>
      </c>
      <c r="C87" s="51">
        <v>4</v>
      </c>
      <c r="D87" s="51">
        <v>4</v>
      </c>
      <c r="E87" s="51">
        <v>5</v>
      </c>
      <c r="F87" s="52">
        <f t="shared" si="4"/>
        <v>100</v>
      </c>
      <c r="G87" s="11">
        <v>5</v>
      </c>
      <c r="H87" s="52">
        <f t="shared" si="3"/>
        <v>-20</v>
      </c>
    </row>
    <row r="88" s="45" customFormat="1" ht="17.1" customHeight="1" spans="1:8">
      <c r="A88" s="11" t="s">
        <v>154</v>
      </c>
      <c r="B88" s="51"/>
      <c r="C88" s="51"/>
      <c r="D88" s="51">
        <v>0</v>
      </c>
      <c r="E88" s="51">
        <v>18</v>
      </c>
      <c r="F88" s="52"/>
      <c r="G88" s="11">
        <v>26</v>
      </c>
      <c r="H88" s="52">
        <f t="shared" si="3"/>
        <v>-100</v>
      </c>
    </row>
    <row r="89" s="45" customFormat="1" ht="17.1" customHeight="1" spans="1:8">
      <c r="A89" s="11" t="s">
        <v>155</v>
      </c>
      <c r="B89" s="51"/>
      <c r="C89" s="51"/>
      <c r="D89" s="51">
        <v>0</v>
      </c>
      <c r="E89" s="51">
        <v>18</v>
      </c>
      <c r="F89" s="52"/>
      <c r="G89" s="11">
        <v>10</v>
      </c>
      <c r="H89" s="52">
        <f t="shared" si="3"/>
        <v>-100</v>
      </c>
    </row>
    <row r="90" s="45" customFormat="1" ht="17.1" customHeight="1" spans="1:8">
      <c r="A90" s="11" t="s">
        <v>156</v>
      </c>
      <c r="B90" s="51">
        <f>SUM(B91:B93)</f>
        <v>57</v>
      </c>
      <c r="C90" s="51">
        <f>SUM(C91:C93)</f>
        <v>57</v>
      </c>
      <c r="D90" s="51">
        <f>SUM(D91:D93)</f>
        <v>57</v>
      </c>
      <c r="E90" s="51">
        <f>SUM(E91:E93)</f>
        <v>79</v>
      </c>
      <c r="F90" s="52">
        <f t="shared" si="4"/>
        <v>100</v>
      </c>
      <c r="G90" s="11">
        <v>87</v>
      </c>
      <c r="H90" s="52">
        <f t="shared" si="3"/>
        <v>-27.8481012658228</v>
      </c>
    </row>
    <row r="91" s="45" customFormat="1" ht="17.1" customHeight="1" spans="1:8">
      <c r="A91" s="11" t="s">
        <v>157</v>
      </c>
      <c r="B91" s="51">
        <v>22</v>
      </c>
      <c r="C91" s="51">
        <v>22</v>
      </c>
      <c r="D91" s="51">
        <v>22</v>
      </c>
      <c r="E91" s="51">
        <v>24</v>
      </c>
      <c r="F91" s="52">
        <f t="shared" si="4"/>
        <v>100</v>
      </c>
      <c r="G91" s="11">
        <v>33</v>
      </c>
      <c r="H91" s="52">
        <f t="shared" si="3"/>
        <v>-8.33333333333333</v>
      </c>
    </row>
    <row r="92" s="45" customFormat="1" ht="17.1" customHeight="1" spans="1:8">
      <c r="A92" s="11" t="s">
        <v>158</v>
      </c>
      <c r="B92" s="51"/>
      <c r="C92" s="51"/>
      <c r="D92" s="51">
        <v>0</v>
      </c>
      <c r="E92" s="51">
        <v>28</v>
      </c>
      <c r="F92" s="52"/>
      <c r="G92" s="11">
        <v>18</v>
      </c>
      <c r="H92" s="52">
        <f t="shared" si="3"/>
        <v>-100</v>
      </c>
    </row>
    <row r="93" s="45" customFormat="1" ht="17.1" customHeight="1" spans="1:8">
      <c r="A93" s="11" t="s">
        <v>159</v>
      </c>
      <c r="B93" s="51">
        <v>35</v>
      </c>
      <c r="C93" s="51">
        <v>35</v>
      </c>
      <c r="D93" s="51">
        <v>35</v>
      </c>
      <c r="E93" s="51">
        <v>27</v>
      </c>
      <c r="F93" s="52">
        <f t="shared" si="4"/>
        <v>100</v>
      </c>
      <c r="G93" s="11">
        <v>36</v>
      </c>
      <c r="H93" s="52">
        <f t="shared" si="3"/>
        <v>29.6296296296296</v>
      </c>
    </row>
    <row r="94" s="45" customFormat="1" ht="17.1" customHeight="1" spans="1:8">
      <c r="A94" s="11" t="s">
        <v>160</v>
      </c>
      <c r="B94" s="51">
        <f>SUM(B95:B97)</f>
        <v>385</v>
      </c>
      <c r="C94" s="51">
        <f>SUM(C95:C97)</f>
        <v>388</v>
      </c>
      <c r="D94" s="51">
        <f>SUM(D95:D97)</f>
        <v>438</v>
      </c>
      <c r="E94" s="51">
        <f>SUM(E95:E97)</f>
        <v>385</v>
      </c>
      <c r="F94" s="52">
        <f t="shared" si="4"/>
        <v>112.886597938144</v>
      </c>
      <c r="G94" s="11">
        <v>301</v>
      </c>
      <c r="H94" s="52">
        <f t="shared" si="3"/>
        <v>13.7662337662338</v>
      </c>
    </row>
    <row r="95" s="45" customFormat="1" ht="17.1" customHeight="1" spans="1:8">
      <c r="A95" s="11" t="s">
        <v>93</v>
      </c>
      <c r="B95" s="51">
        <v>283</v>
      </c>
      <c r="C95" s="51">
        <v>283</v>
      </c>
      <c r="D95" s="51">
        <v>293</v>
      </c>
      <c r="E95" s="51">
        <v>270</v>
      </c>
      <c r="F95" s="52">
        <f t="shared" si="4"/>
        <v>103.533568904594</v>
      </c>
      <c r="G95" s="11">
        <v>200</v>
      </c>
      <c r="H95" s="52">
        <f t="shared" si="3"/>
        <v>8.51851851851852</v>
      </c>
    </row>
    <row r="96" s="45" customFormat="1" ht="17.1" customHeight="1" spans="1:8">
      <c r="A96" s="11" t="s">
        <v>161</v>
      </c>
      <c r="B96" s="51">
        <v>54</v>
      </c>
      <c r="C96" s="51">
        <v>57</v>
      </c>
      <c r="D96" s="51">
        <v>97</v>
      </c>
      <c r="E96" s="51">
        <v>60</v>
      </c>
      <c r="F96" s="52">
        <f t="shared" si="4"/>
        <v>170.175438596491</v>
      </c>
      <c r="G96" s="11">
        <v>44</v>
      </c>
      <c r="H96" s="52">
        <f t="shared" si="3"/>
        <v>61.6666666666667</v>
      </c>
    </row>
    <row r="97" s="45" customFormat="1" ht="17.1" customHeight="1" spans="1:8">
      <c r="A97" s="11" t="s">
        <v>162</v>
      </c>
      <c r="B97" s="51">
        <v>48</v>
      </c>
      <c r="C97" s="51">
        <v>48</v>
      </c>
      <c r="D97" s="51">
        <v>48</v>
      </c>
      <c r="E97" s="51">
        <v>55</v>
      </c>
      <c r="F97" s="52">
        <f t="shared" si="4"/>
        <v>100</v>
      </c>
      <c r="G97" s="11">
        <v>57</v>
      </c>
      <c r="H97" s="52">
        <f t="shared" si="3"/>
        <v>-12.7272727272727</v>
      </c>
    </row>
    <row r="98" s="45" customFormat="1" ht="17.1" customHeight="1" spans="1:8">
      <c r="A98" s="11" t="s">
        <v>163</v>
      </c>
      <c r="B98" s="51">
        <f>SUM(B99:B100)</f>
        <v>157</v>
      </c>
      <c r="C98" s="51">
        <f>SUM(C99:C100)</f>
        <v>157</v>
      </c>
      <c r="D98" s="51">
        <f>SUM(D99:D100)</f>
        <v>162</v>
      </c>
      <c r="E98" s="51">
        <f>SUM(E99:E100)</f>
        <v>162</v>
      </c>
      <c r="F98" s="52">
        <f t="shared" si="4"/>
        <v>103.184713375796</v>
      </c>
      <c r="G98" s="11">
        <v>173</v>
      </c>
      <c r="H98" s="52">
        <f t="shared" si="3"/>
        <v>0</v>
      </c>
    </row>
    <row r="99" s="45" customFormat="1" ht="17.1" customHeight="1" spans="1:8">
      <c r="A99" s="11" t="s">
        <v>93</v>
      </c>
      <c r="B99" s="51">
        <v>115</v>
      </c>
      <c r="C99" s="51">
        <v>115</v>
      </c>
      <c r="D99" s="51">
        <v>118</v>
      </c>
      <c r="E99" s="51">
        <v>108</v>
      </c>
      <c r="F99" s="52">
        <f t="shared" si="4"/>
        <v>102.608695652174</v>
      </c>
      <c r="G99" s="11">
        <v>92</v>
      </c>
      <c r="H99" s="52">
        <f t="shared" si="3"/>
        <v>9.25925925925926</v>
      </c>
    </row>
    <row r="100" s="45" customFormat="1" ht="17.1" customHeight="1" spans="1:8">
      <c r="A100" s="11" t="s">
        <v>164</v>
      </c>
      <c r="B100" s="51">
        <v>42</v>
      </c>
      <c r="C100" s="51">
        <v>42</v>
      </c>
      <c r="D100" s="51">
        <v>44</v>
      </c>
      <c r="E100" s="51">
        <v>54</v>
      </c>
      <c r="F100" s="52">
        <f t="shared" si="4"/>
        <v>104.761904761905</v>
      </c>
      <c r="G100" s="11">
        <v>81</v>
      </c>
      <c r="H100" s="52">
        <f t="shared" si="3"/>
        <v>-18.5185185185185</v>
      </c>
    </row>
    <row r="101" s="45" customFormat="1" ht="17.1" customHeight="1" spans="1:8">
      <c r="A101" s="11" t="s">
        <v>165</v>
      </c>
      <c r="B101" s="51">
        <f>SUM(B102:B105)</f>
        <v>1000</v>
      </c>
      <c r="C101" s="51">
        <f>SUM(C102:C105)</f>
        <v>993</v>
      </c>
      <c r="D101" s="51">
        <f>SUM(D102:D105)</f>
        <v>1017</v>
      </c>
      <c r="E101" s="51">
        <f>SUM(E102:E105)</f>
        <v>1041</v>
      </c>
      <c r="F101" s="52">
        <f t="shared" si="4"/>
        <v>102.416918429003</v>
      </c>
      <c r="G101" s="11">
        <v>669</v>
      </c>
      <c r="H101" s="52">
        <f t="shared" si="3"/>
        <v>-2.30547550432277</v>
      </c>
    </row>
    <row r="102" s="45" customFormat="1" ht="17.1" customHeight="1" spans="1:8">
      <c r="A102" s="11" t="s">
        <v>93</v>
      </c>
      <c r="B102" s="51">
        <v>597</v>
      </c>
      <c r="C102" s="51">
        <v>597</v>
      </c>
      <c r="D102" s="51">
        <v>619</v>
      </c>
      <c r="E102" s="51">
        <v>590</v>
      </c>
      <c r="F102" s="52">
        <f t="shared" si="4"/>
        <v>103.685092127303</v>
      </c>
      <c r="G102" s="11">
        <v>235</v>
      </c>
      <c r="H102" s="52">
        <f t="shared" si="3"/>
        <v>4.91525423728814</v>
      </c>
    </row>
    <row r="103" s="45" customFormat="1" ht="17.1" customHeight="1" spans="1:8">
      <c r="A103" s="11" t="s">
        <v>166</v>
      </c>
      <c r="B103" s="51">
        <v>40</v>
      </c>
      <c r="C103" s="51">
        <v>185</v>
      </c>
      <c r="D103" s="51">
        <v>185</v>
      </c>
      <c r="E103" s="51">
        <v>30</v>
      </c>
      <c r="F103" s="52">
        <f t="shared" si="4"/>
        <v>100</v>
      </c>
      <c r="G103" s="11">
        <v>30</v>
      </c>
      <c r="H103" s="52">
        <f t="shared" si="3"/>
        <v>516.666666666667</v>
      </c>
    </row>
    <row r="104" s="45" customFormat="1" ht="17.1" customHeight="1" spans="1:8">
      <c r="A104" s="11" t="s">
        <v>111</v>
      </c>
      <c r="B104" s="51">
        <v>31</v>
      </c>
      <c r="C104" s="51">
        <v>31</v>
      </c>
      <c r="D104" s="51">
        <v>33</v>
      </c>
      <c r="E104" s="51">
        <v>35</v>
      </c>
      <c r="F104" s="52">
        <f t="shared" si="4"/>
        <v>106.451612903226</v>
      </c>
      <c r="G104" s="11">
        <v>44</v>
      </c>
      <c r="H104" s="52">
        <f t="shared" si="3"/>
        <v>-5.71428571428571</v>
      </c>
    </row>
    <row r="105" s="45" customFormat="1" ht="17.1" customHeight="1" spans="1:8">
      <c r="A105" s="11" t="s">
        <v>167</v>
      </c>
      <c r="B105" s="51">
        <v>332</v>
      </c>
      <c r="C105" s="51">
        <v>180</v>
      </c>
      <c r="D105" s="51">
        <v>180</v>
      </c>
      <c r="E105" s="51">
        <v>386</v>
      </c>
      <c r="F105" s="52">
        <f t="shared" si="4"/>
        <v>100</v>
      </c>
      <c r="G105" s="11">
        <v>360</v>
      </c>
      <c r="H105" s="52">
        <f t="shared" si="3"/>
        <v>-53.3678756476684</v>
      </c>
    </row>
    <row r="106" s="45" customFormat="1" ht="17.1" customHeight="1" spans="1:8">
      <c r="A106" s="11" t="s">
        <v>168</v>
      </c>
      <c r="B106" s="51">
        <f>SUM(B107:B108)</f>
        <v>1522</v>
      </c>
      <c r="C106" s="51">
        <f>SUM(C107:C108)</f>
        <v>1446</v>
      </c>
      <c r="D106" s="51">
        <f>SUM(D107:D108)</f>
        <v>1470</v>
      </c>
      <c r="E106" s="51">
        <f>SUM(E107:E108)</f>
        <v>1765</v>
      </c>
      <c r="F106" s="52">
        <f t="shared" si="4"/>
        <v>101.659751037344</v>
      </c>
      <c r="G106" s="11">
        <v>884</v>
      </c>
      <c r="H106" s="52">
        <f t="shared" si="3"/>
        <v>-16.71388101983</v>
      </c>
    </row>
    <row r="107" s="45" customFormat="1" ht="17.1" customHeight="1" spans="1:8">
      <c r="A107" s="11" t="s">
        <v>93</v>
      </c>
      <c r="B107" s="51">
        <v>1096</v>
      </c>
      <c r="C107" s="51">
        <v>1096</v>
      </c>
      <c r="D107" s="51">
        <v>1120</v>
      </c>
      <c r="E107" s="51">
        <v>1026</v>
      </c>
      <c r="F107" s="52">
        <f t="shared" si="4"/>
        <v>102.189781021898</v>
      </c>
      <c r="G107" s="11">
        <v>700</v>
      </c>
      <c r="H107" s="52">
        <f t="shared" si="3"/>
        <v>9.16179337231969</v>
      </c>
    </row>
    <row r="108" s="45" customFormat="1" ht="17.1" customHeight="1" spans="1:8">
      <c r="A108" s="11" t="s">
        <v>169</v>
      </c>
      <c r="B108" s="51">
        <v>426</v>
      </c>
      <c r="C108" s="51">
        <v>350</v>
      </c>
      <c r="D108" s="51">
        <v>350</v>
      </c>
      <c r="E108" s="51">
        <v>739</v>
      </c>
      <c r="F108" s="52">
        <f t="shared" si="4"/>
        <v>100</v>
      </c>
      <c r="G108" s="11">
        <v>184</v>
      </c>
      <c r="H108" s="52">
        <f t="shared" si="3"/>
        <v>-52.638700947226</v>
      </c>
    </row>
    <row r="109" s="45" customFormat="1" ht="17.1" customHeight="1" spans="1:8">
      <c r="A109" s="11" t="s">
        <v>170</v>
      </c>
      <c r="B109" s="51">
        <f>SUM(B110:B113)</f>
        <v>1014</v>
      </c>
      <c r="C109" s="51">
        <f>SUM(C110:C113)</f>
        <v>1006</v>
      </c>
      <c r="D109" s="51">
        <f>SUM(D110:D113)</f>
        <v>1006</v>
      </c>
      <c r="E109" s="51">
        <f>SUM(E110:E113)</f>
        <v>981</v>
      </c>
      <c r="F109" s="52">
        <f t="shared" si="4"/>
        <v>100</v>
      </c>
      <c r="G109" s="11">
        <v>841</v>
      </c>
      <c r="H109" s="52">
        <f t="shared" si="3"/>
        <v>2.54841997961264</v>
      </c>
    </row>
    <row r="110" s="45" customFormat="1" ht="17.1" customHeight="1" spans="1:8">
      <c r="A110" s="11" t="s">
        <v>93</v>
      </c>
      <c r="B110" s="51">
        <v>697</v>
      </c>
      <c r="C110" s="51">
        <v>667</v>
      </c>
      <c r="D110" s="51">
        <v>667</v>
      </c>
      <c r="E110" s="51">
        <v>662</v>
      </c>
      <c r="F110" s="52">
        <f t="shared" si="4"/>
        <v>100</v>
      </c>
      <c r="G110" s="11">
        <v>424</v>
      </c>
      <c r="H110" s="52">
        <f t="shared" si="3"/>
        <v>0.755287009063444</v>
      </c>
    </row>
    <row r="111" s="45" customFormat="1" ht="17.1" customHeight="1" spans="1:8">
      <c r="A111" s="11" t="s">
        <v>106</v>
      </c>
      <c r="B111" s="51">
        <v>177</v>
      </c>
      <c r="C111" s="51">
        <v>227</v>
      </c>
      <c r="D111" s="51">
        <v>227</v>
      </c>
      <c r="E111" s="51">
        <v>181</v>
      </c>
      <c r="F111" s="52">
        <f t="shared" si="4"/>
        <v>100</v>
      </c>
      <c r="G111" s="11">
        <v>202</v>
      </c>
      <c r="H111" s="52">
        <f t="shared" si="3"/>
        <v>25.414364640884</v>
      </c>
    </row>
    <row r="112" s="45" customFormat="1" ht="17.1" customHeight="1" spans="1:8">
      <c r="A112" s="11" t="s">
        <v>171</v>
      </c>
      <c r="B112" s="51">
        <v>30</v>
      </c>
      <c r="C112" s="51">
        <v>22</v>
      </c>
      <c r="D112" s="51">
        <v>22</v>
      </c>
      <c r="E112" s="51"/>
      <c r="F112" s="52">
        <f t="shared" si="4"/>
        <v>100</v>
      </c>
      <c r="G112" s="11"/>
      <c r="H112" s="52"/>
    </row>
    <row r="113" s="45" customFormat="1" ht="17.1" customHeight="1" spans="1:8">
      <c r="A113" s="11" t="s">
        <v>172</v>
      </c>
      <c r="B113" s="51">
        <v>110</v>
      </c>
      <c r="C113" s="51">
        <v>90</v>
      </c>
      <c r="D113" s="51">
        <v>90</v>
      </c>
      <c r="E113" s="51">
        <v>138</v>
      </c>
      <c r="F113" s="52">
        <f t="shared" si="4"/>
        <v>100</v>
      </c>
      <c r="G113" s="11">
        <v>215</v>
      </c>
      <c r="H113" s="52">
        <f t="shared" si="3"/>
        <v>-34.7826086956522</v>
      </c>
    </row>
    <row r="114" s="45" customFormat="1" ht="17.1" customHeight="1" spans="1:8">
      <c r="A114" s="11" t="s">
        <v>173</v>
      </c>
      <c r="B114" s="51">
        <f>SUM(B115:B116)</f>
        <v>551</v>
      </c>
      <c r="C114" s="51">
        <f>SUM(C115:C116)</f>
        <v>526</v>
      </c>
      <c r="D114" s="51">
        <f>SUM(D115:D116)</f>
        <v>549</v>
      </c>
      <c r="E114" s="51">
        <f>SUM(E115:E116)</f>
        <v>489</v>
      </c>
      <c r="F114" s="52">
        <f t="shared" si="4"/>
        <v>104.372623574144</v>
      </c>
      <c r="G114" s="11">
        <v>736</v>
      </c>
      <c r="H114" s="52">
        <f t="shared" si="3"/>
        <v>12.2699386503067</v>
      </c>
    </row>
    <row r="115" s="45" customFormat="1" ht="17.1" customHeight="1" spans="1:8">
      <c r="A115" s="11" t="s">
        <v>93</v>
      </c>
      <c r="B115" s="51">
        <v>506</v>
      </c>
      <c r="C115" s="51">
        <v>506</v>
      </c>
      <c r="D115" s="51">
        <v>529</v>
      </c>
      <c r="E115" s="51">
        <v>464</v>
      </c>
      <c r="F115" s="52">
        <f t="shared" si="4"/>
        <v>104.545454545455</v>
      </c>
      <c r="G115" s="11">
        <v>306</v>
      </c>
      <c r="H115" s="52">
        <f t="shared" si="3"/>
        <v>14.0086206896552</v>
      </c>
    </row>
    <row r="116" s="45" customFormat="1" ht="17.1" customHeight="1" spans="1:8">
      <c r="A116" s="11" t="s">
        <v>106</v>
      </c>
      <c r="B116" s="51">
        <v>45</v>
      </c>
      <c r="C116" s="51">
        <v>20</v>
      </c>
      <c r="D116" s="51">
        <v>20</v>
      </c>
      <c r="E116" s="51">
        <v>25</v>
      </c>
      <c r="F116" s="52">
        <f t="shared" si="4"/>
        <v>100</v>
      </c>
      <c r="G116" s="11">
        <v>154</v>
      </c>
      <c r="H116" s="52">
        <f t="shared" si="3"/>
        <v>-20</v>
      </c>
    </row>
    <row r="117" s="45" customFormat="1" ht="17.1" customHeight="1" spans="1:8">
      <c r="A117" s="11" t="s">
        <v>174</v>
      </c>
      <c r="B117" s="51">
        <f>SUM(B118:B121)</f>
        <v>331</v>
      </c>
      <c r="C117" s="51">
        <f>SUM(C118:C121)</f>
        <v>332</v>
      </c>
      <c r="D117" s="51">
        <f>SUM(D118:D121)</f>
        <v>336</v>
      </c>
      <c r="E117" s="51">
        <f>SUM(E118:E121)</f>
        <v>338</v>
      </c>
      <c r="F117" s="52">
        <f t="shared" si="4"/>
        <v>101.204819277108</v>
      </c>
      <c r="G117" s="11">
        <v>175</v>
      </c>
      <c r="H117" s="52">
        <f t="shared" si="3"/>
        <v>-0.591715976331361</v>
      </c>
    </row>
    <row r="118" s="45" customFormat="1" ht="17.1" customHeight="1" spans="1:8">
      <c r="A118" s="11" t="s">
        <v>93</v>
      </c>
      <c r="B118" s="51">
        <v>246</v>
      </c>
      <c r="C118" s="51">
        <v>246</v>
      </c>
      <c r="D118" s="51">
        <v>250</v>
      </c>
      <c r="E118" s="51">
        <v>240</v>
      </c>
      <c r="F118" s="52">
        <f t="shared" si="4"/>
        <v>101.626016260163</v>
      </c>
      <c r="G118" s="11">
        <v>155</v>
      </c>
      <c r="H118" s="52">
        <f t="shared" si="3"/>
        <v>4.16666666666667</v>
      </c>
    </row>
    <row r="119" s="45" customFormat="1" ht="17.1" customHeight="1" spans="1:8">
      <c r="A119" s="11" t="s">
        <v>175</v>
      </c>
      <c r="B119" s="51">
        <v>30</v>
      </c>
      <c r="C119" s="51">
        <v>30</v>
      </c>
      <c r="D119" s="51">
        <v>30</v>
      </c>
      <c r="E119" s="51"/>
      <c r="F119" s="52">
        <f t="shared" si="4"/>
        <v>100</v>
      </c>
      <c r="G119" s="11"/>
      <c r="H119" s="52"/>
    </row>
    <row r="120" s="45" customFormat="1" ht="17.1" customHeight="1" spans="1:8">
      <c r="A120" s="11" t="s">
        <v>158</v>
      </c>
      <c r="B120" s="51">
        <v>23</v>
      </c>
      <c r="C120" s="51">
        <v>23</v>
      </c>
      <c r="D120" s="51">
        <v>23</v>
      </c>
      <c r="E120" s="51"/>
      <c r="F120" s="52">
        <f t="shared" si="4"/>
        <v>100</v>
      </c>
      <c r="G120" s="11"/>
      <c r="H120" s="52"/>
    </row>
    <row r="121" s="45" customFormat="1" ht="17.1" customHeight="1" spans="1:8">
      <c r="A121" s="11" t="s">
        <v>176</v>
      </c>
      <c r="B121" s="51">
        <v>32</v>
      </c>
      <c r="C121" s="51">
        <v>33</v>
      </c>
      <c r="D121" s="51">
        <v>33</v>
      </c>
      <c r="E121" s="51">
        <v>98</v>
      </c>
      <c r="F121" s="52">
        <f t="shared" si="4"/>
        <v>100</v>
      </c>
      <c r="G121" s="11">
        <v>20</v>
      </c>
      <c r="H121" s="52">
        <f t="shared" si="3"/>
        <v>-66.3265306122449</v>
      </c>
    </row>
    <row r="122" s="45" customFormat="1" ht="17.1" customHeight="1" spans="1:8">
      <c r="A122" s="11" t="s">
        <v>177</v>
      </c>
      <c r="B122" s="51">
        <f>SUM(B123:B125)</f>
        <v>427</v>
      </c>
      <c r="C122" s="51">
        <f>SUM(C123:C125)</f>
        <v>454</v>
      </c>
      <c r="D122" s="51">
        <f>SUM(D123:D125)</f>
        <v>481</v>
      </c>
      <c r="E122" s="51">
        <f>SUM(E123:E125)</f>
        <v>424</v>
      </c>
      <c r="F122" s="52">
        <f t="shared" si="4"/>
        <v>105.947136563877</v>
      </c>
      <c r="G122" s="11">
        <v>385</v>
      </c>
      <c r="H122" s="52">
        <f t="shared" si="3"/>
        <v>13.4433962264151</v>
      </c>
    </row>
    <row r="123" s="45" customFormat="1" ht="17.1" customHeight="1" spans="1:8">
      <c r="A123" s="11" t="s">
        <v>93</v>
      </c>
      <c r="B123" s="51">
        <v>228</v>
      </c>
      <c r="C123" s="51">
        <v>228</v>
      </c>
      <c r="D123" s="51">
        <v>254</v>
      </c>
      <c r="E123" s="51">
        <v>215</v>
      </c>
      <c r="F123" s="52">
        <f t="shared" si="4"/>
        <v>111.40350877193</v>
      </c>
      <c r="G123" s="11">
        <v>155</v>
      </c>
      <c r="H123" s="52">
        <f t="shared" si="3"/>
        <v>18.1395348837209</v>
      </c>
    </row>
    <row r="124" s="45" customFormat="1" ht="17.1" customHeight="1" spans="1:8">
      <c r="A124" s="11" t="s">
        <v>106</v>
      </c>
      <c r="B124" s="51">
        <v>186</v>
      </c>
      <c r="C124" s="51">
        <v>212</v>
      </c>
      <c r="D124" s="51">
        <v>212</v>
      </c>
      <c r="E124" s="51">
        <v>199</v>
      </c>
      <c r="F124" s="52">
        <f t="shared" si="4"/>
        <v>100</v>
      </c>
      <c r="G124" s="11">
        <v>204</v>
      </c>
      <c r="H124" s="52">
        <f t="shared" si="3"/>
        <v>6.53266331658291</v>
      </c>
    </row>
    <row r="125" s="45" customFormat="1" ht="17.1" customHeight="1" spans="1:8">
      <c r="A125" s="11" t="s">
        <v>178</v>
      </c>
      <c r="B125" s="51">
        <v>13</v>
      </c>
      <c r="C125" s="51">
        <v>14</v>
      </c>
      <c r="D125" s="51">
        <v>15</v>
      </c>
      <c r="E125" s="51">
        <v>10</v>
      </c>
      <c r="F125" s="52">
        <f t="shared" si="4"/>
        <v>107.142857142857</v>
      </c>
      <c r="G125" s="11">
        <v>26</v>
      </c>
      <c r="H125" s="52">
        <f t="shared" si="3"/>
        <v>50</v>
      </c>
    </row>
    <row r="126" s="45" customFormat="1" ht="17.1" customHeight="1" spans="1:8">
      <c r="A126" s="11" t="s">
        <v>179</v>
      </c>
      <c r="B126" s="51">
        <f>SUM(B127:B132)</f>
        <v>4324</v>
      </c>
      <c r="C126" s="51">
        <f>SUM(C127:C132)</f>
        <v>5013</v>
      </c>
      <c r="D126" s="51">
        <f>SUM(D127:D132)</f>
        <v>4997</v>
      </c>
      <c r="E126" s="51">
        <f>SUM(E127:E132)</f>
        <v>0</v>
      </c>
      <c r="F126" s="52">
        <f t="shared" si="4"/>
        <v>99.6808298424097</v>
      </c>
      <c r="G126" s="11"/>
      <c r="H126" s="52"/>
    </row>
    <row r="127" s="45" customFormat="1" ht="17.1" customHeight="1" spans="1:8">
      <c r="A127" s="11" t="s">
        <v>93</v>
      </c>
      <c r="B127" s="51">
        <v>3554</v>
      </c>
      <c r="C127" s="51">
        <v>3554</v>
      </c>
      <c r="D127" s="51">
        <v>3538</v>
      </c>
      <c r="E127" s="51"/>
      <c r="F127" s="52">
        <f t="shared" si="4"/>
        <v>99.5498030388295</v>
      </c>
      <c r="G127" s="11"/>
      <c r="H127" s="52"/>
    </row>
    <row r="128" s="45" customFormat="1" ht="17.1" customHeight="1" spans="1:8">
      <c r="A128" s="11" t="s">
        <v>180</v>
      </c>
      <c r="B128" s="51">
        <v>92</v>
      </c>
      <c r="C128" s="51">
        <v>117</v>
      </c>
      <c r="D128" s="51">
        <v>117</v>
      </c>
      <c r="E128" s="51"/>
      <c r="F128" s="52">
        <f t="shared" si="4"/>
        <v>100</v>
      </c>
      <c r="G128" s="11"/>
      <c r="H128" s="52"/>
    </row>
    <row r="129" s="45" customFormat="1" ht="17.1" customHeight="1" spans="1:8">
      <c r="A129" s="11" t="s">
        <v>181</v>
      </c>
      <c r="B129" s="51">
        <v>115</v>
      </c>
      <c r="C129" s="51">
        <v>135</v>
      </c>
      <c r="D129" s="51">
        <v>135</v>
      </c>
      <c r="E129" s="51"/>
      <c r="F129" s="52">
        <f t="shared" si="4"/>
        <v>100</v>
      </c>
      <c r="G129" s="11"/>
      <c r="H129" s="52"/>
    </row>
    <row r="130" s="45" customFormat="1" ht="17.1" customHeight="1" spans="1:8">
      <c r="A130" s="11" t="s">
        <v>146</v>
      </c>
      <c r="B130" s="51">
        <v>23</v>
      </c>
      <c r="C130" s="51">
        <v>23</v>
      </c>
      <c r="D130" s="51">
        <v>25</v>
      </c>
      <c r="E130" s="51"/>
      <c r="F130" s="52">
        <f t="shared" si="4"/>
        <v>108.695652173913</v>
      </c>
      <c r="G130" s="11"/>
      <c r="H130" s="52"/>
    </row>
    <row r="131" s="45" customFormat="1" ht="17.1" customHeight="1" spans="1:8">
      <c r="A131" s="11" t="s">
        <v>182</v>
      </c>
      <c r="B131" s="51"/>
      <c r="C131" s="51">
        <v>485</v>
      </c>
      <c r="D131" s="51">
        <v>485</v>
      </c>
      <c r="E131" s="51"/>
      <c r="F131" s="52">
        <f t="shared" si="4"/>
        <v>100</v>
      </c>
      <c r="G131" s="11"/>
      <c r="H131" s="52"/>
    </row>
    <row r="132" s="45" customFormat="1" ht="17.1" customHeight="1" spans="1:8">
      <c r="A132" s="11" t="s">
        <v>183</v>
      </c>
      <c r="B132" s="51">
        <v>540</v>
      </c>
      <c r="C132" s="51">
        <v>699</v>
      </c>
      <c r="D132" s="51">
        <v>697</v>
      </c>
      <c r="E132" s="51"/>
      <c r="F132" s="52">
        <f t="shared" si="4"/>
        <v>99.7138769670958</v>
      </c>
      <c r="G132" s="11"/>
      <c r="H132" s="52"/>
    </row>
    <row r="133" s="45" customFormat="1" ht="17.1" customHeight="1" spans="1:8">
      <c r="A133" s="11" t="s">
        <v>184</v>
      </c>
      <c r="B133" s="51">
        <v>132</v>
      </c>
      <c r="C133" s="51">
        <v>132</v>
      </c>
      <c r="D133" s="51">
        <f>D134</f>
        <v>132</v>
      </c>
      <c r="E133" s="51">
        <v>431</v>
      </c>
      <c r="F133" s="52">
        <f t="shared" si="4"/>
        <v>100</v>
      </c>
      <c r="G133" s="11">
        <v>127</v>
      </c>
      <c r="H133" s="52">
        <f t="shared" si="3"/>
        <v>-69.3735498839907</v>
      </c>
    </row>
    <row r="134" s="45" customFormat="1" ht="17.1" customHeight="1" spans="1:8">
      <c r="A134" s="11" t="s">
        <v>185</v>
      </c>
      <c r="B134" s="51">
        <v>132</v>
      </c>
      <c r="C134" s="51">
        <v>132</v>
      </c>
      <c r="D134" s="51">
        <v>132</v>
      </c>
      <c r="E134" s="51">
        <v>431</v>
      </c>
      <c r="F134" s="52">
        <f t="shared" si="4"/>
        <v>100</v>
      </c>
      <c r="G134" s="11">
        <v>127</v>
      </c>
      <c r="H134" s="52">
        <f t="shared" ref="H134:H197" si="5">(D134-E134)/E134*100</f>
        <v>-69.3735498839907</v>
      </c>
    </row>
    <row r="135" s="45" customFormat="1" ht="17.1" customHeight="1" spans="1:8">
      <c r="A135" s="11" t="s">
        <v>186</v>
      </c>
      <c r="B135" s="51">
        <f>SUM(B136:B141)</f>
        <v>30519</v>
      </c>
      <c r="C135" s="51">
        <f>SUM(C136:C141)</f>
        <v>30708</v>
      </c>
      <c r="D135" s="51">
        <f>SUM(D136:D141)</f>
        <v>30206</v>
      </c>
      <c r="E135" s="51">
        <f>SUM(E136:E141)</f>
        <v>29852</v>
      </c>
      <c r="F135" s="52">
        <f t="shared" ref="F135:F198" si="6">D135/C135*100</f>
        <v>98.365246841214</v>
      </c>
      <c r="G135" s="11">
        <v>21850</v>
      </c>
      <c r="H135" s="52">
        <f t="shared" si="5"/>
        <v>1.18585019429184</v>
      </c>
    </row>
    <row r="136" s="45" customFormat="1" ht="17.1" customHeight="1" spans="1:8">
      <c r="A136" s="11" t="s">
        <v>187</v>
      </c>
      <c r="B136" s="51">
        <v>170</v>
      </c>
      <c r="C136" s="51">
        <v>170</v>
      </c>
      <c r="D136" s="51">
        <v>170</v>
      </c>
      <c r="E136" s="51">
        <v>620</v>
      </c>
      <c r="F136" s="52">
        <f t="shared" si="6"/>
        <v>100</v>
      </c>
      <c r="G136" s="11">
        <v>635</v>
      </c>
      <c r="H136" s="52">
        <f t="shared" si="5"/>
        <v>-72.5806451612903</v>
      </c>
    </row>
    <row r="137" s="45" customFormat="1" ht="17.1" customHeight="1" spans="1:8">
      <c r="A137" s="11" t="s">
        <v>188</v>
      </c>
      <c r="B137" s="51">
        <v>21744</v>
      </c>
      <c r="C137" s="51">
        <v>22053</v>
      </c>
      <c r="D137" s="51">
        <v>21557</v>
      </c>
      <c r="E137" s="51">
        <v>21756</v>
      </c>
      <c r="F137" s="52">
        <f t="shared" si="6"/>
        <v>97.7508728971115</v>
      </c>
      <c r="G137" s="11">
        <v>15344</v>
      </c>
      <c r="H137" s="52">
        <f t="shared" si="5"/>
        <v>-0.914690200404486</v>
      </c>
    </row>
    <row r="138" s="45" customFormat="1" ht="17.1" customHeight="1" spans="1:8">
      <c r="A138" s="11" t="s">
        <v>189</v>
      </c>
      <c r="B138" s="51">
        <v>1933</v>
      </c>
      <c r="C138" s="51">
        <v>1933</v>
      </c>
      <c r="D138" s="51">
        <v>1968</v>
      </c>
      <c r="E138" s="51">
        <v>1866</v>
      </c>
      <c r="F138" s="52">
        <f t="shared" si="6"/>
        <v>101.810657009829</v>
      </c>
      <c r="G138" s="11">
        <v>1496</v>
      </c>
      <c r="H138" s="52">
        <f t="shared" si="5"/>
        <v>5.46623794212219</v>
      </c>
    </row>
    <row r="139" s="45" customFormat="1" ht="17.1" customHeight="1" spans="1:8">
      <c r="A139" s="11" t="s">
        <v>190</v>
      </c>
      <c r="B139" s="51">
        <v>4222</v>
      </c>
      <c r="C139" s="51">
        <v>4222</v>
      </c>
      <c r="D139" s="51">
        <v>4225</v>
      </c>
      <c r="E139" s="51">
        <v>3819</v>
      </c>
      <c r="F139" s="52">
        <f t="shared" si="6"/>
        <v>100.071056371388</v>
      </c>
      <c r="G139" s="11">
        <v>3232</v>
      </c>
      <c r="H139" s="52">
        <f t="shared" si="5"/>
        <v>10.6310552500655</v>
      </c>
    </row>
    <row r="140" s="45" customFormat="1" ht="17.1" customHeight="1" spans="1:8">
      <c r="A140" s="11" t="s">
        <v>191</v>
      </c>
      <c r="B140" s="51">
        <v>1620</v>
      </c>
      <c r="C140" s="51">
        <v>1670</v>
      </c>
      <c r="D140" s="51">
        <v>1627</v>
      </c>
      <c r="E140" s="51">
        <v>1571</v>
      </c>
      <c r="F140" s="52">
        <f t="shared" si="6"/>
        <v>97.4251497005988</v>
      </c>
      <c r="G140" s="11">
        <v>1058</v>
      </c>
      <c r="H140" s="52">
        <f t="shared" si="5"/>
        <v>3.56460852959898</v>
      </c>
    </row>
    <row r="141" s="45" customFormat="1" ht="17.1" customHeight="1" spans="1:8">
      <c r="A141" s="11" t="s">
        <v>192</v>
      </c>
      <c r="B141" s="51">
        <v>830</v>
      </c>
      <c r="C141" s="51">
        <v>660</v>
      </c>
      <c r="D141" s="51">
        <v>659</v>
      </c>
      <c r="E141" s="51">
        <v>220</v>
      </c>
      <c r="F141" s="52">
        <f t="shared" si="6"/>
        <v>99.8484848484849</v>
      </c>
      <c r="G141" s="11">
        <v>85</v>
      </c>
      <c r="H141" s="52">
        <f t="shared" si="5"/>
        <v>199.545454545455</v>
      </c>
    </row>
    <row r="142" s="45" customFormat="1" ht="17.1" customHeight="1" spans="1:8">
      <c r="A142" s="11" t="s">
        <v>193</v>
      </c>
      <c r="B142" s="51">
        <f>B143+B146+B152+B155+B157+B160+B163+B166</f>
        <v>119185</v>
      </c>
      <c r="C142" s="51">
        <f>C143+C146+C152+C155+C157+C160+C163+C166</f>
        <v>119185</v>
      </c>
      <c r="D142" s="51">
        <f>D143+D146+D152+D155+D157+D160+D163+D166</f>
        <v>118221</v>
      </c>
      <c r="E142" s="51">
        <f>E143+E146+E152+E155+E157+E160+E163+E166</f>
        <v>115705</v>
      </c>
      <c r="F142" s="52">
        <f t="shared" si="6"/>
        <v>99.1911733859127</v>
      </c>
      <c r="G142" s="11">
        <v>87020</v>
      </c>
      <c r="H142" s="52">
        <f t="shared" si="5"/>
        <v>2.17449548420552</v>
      </c>
    </row>
    <row r="143" s="45" customFormat="1" ht="17.1" customHeight="1" spans="1:8">
      <c r="A143" s="11" t="s">
        <v>194</v>
      </c>
      <c r="B143" s="51">
        <f>SUM(B144:B145)</f>
        <v>1470</v>
      </c>
      <c r="C143" s="51">
        <f>SUM(C144:C145)</f>
        <v>1480</v>
      </c>
      <c r="D143" s="51">
        <f>SUM(D144:D145)</f>
        <v>1498</v>
      </c>
      <c r="E143" s="51">
        <f>SUM(E144:E145)</f>
        <v>1458</v>
      </c>
      <c r="F143" s="52">
        <f t="shared" si="6"/>
        <v>101.216216216216</v>
      </c>
      <c r="G143" s="11">
        <v>1362</v>
      </c>
      <c r="H143" s="52">
        <f t="shared" si="5"/>
        <v>2.74348422496571</v>
      </c>
    </row>
    <row r="144" s="45" customFormat="1" ht="17.1" customHeight="1" spans="1:8">
      <c r="A144" s="11" t="s">
        <v>93</v>
      </c>
      <c r="B144" s="51">
        <v>1250</v>
      </c>
      <c r="C144" s="51">
        <v>1250</v>
      </c>
      <c r="D144" s="51">
        <v>1268</v>
      </c>
      <c r="E144" s="51">
        <v>1223</v>
      </c>
      <c r="F144" s="52">
        <f t="shared" si="6"/>
        <v>101.44</v>
      </c>
      <c r="G144" s="11">
        <v>1238</v>
      </c>
      <c r="H144" s="52">
        <f t="shared" si="5"/>
        <v>3.67947669664759</v>
      </c>
    </row>
    <row r="145" s="45" customFormat="1" ht="17.1" customHeight="1" spans="1:8">
      <c r="A145" s="11" t="s">
        <v>195</v>
      </c>
      <c r="B145" s="51">
        <v>220</v>
      </c>
      <c r="C145" s="51">
        <v>230</v>
      </c>
      <c r="D145" s="51">
        <v>230</v>
      </c>
      <c r="E145" s="51">
        <v>235</v>
      </c>
      <c r="F145" s="52">
        <f t="shared" si="6"/>
        <v>100</v>
      </c>
      <c r="G145" s="11">
        <v>124</v>
      </c>
      <c r="H145" s="52">
        <f t="shared" si="5"/>
        <v>-2.12765957446808</v>
      </c>
    </row>
    <row r="146" s="45" customFormat="1" ht="17.1" customHeight="1" spans="1:8">
      <c r="A146" s="11" t="s">
        <v>196</v>
      </c>
      <c r="B146" s="51">
        <f>SUM(B147:B151)</f>
        <v>98501</v>
      </c>
      <c r="C146" s="51">
        <f>SUM(C147:C151)</f>
        <v>100659</v>
      </c>
      <c r="D146" s="51">
        <f>SUM(D147:D151)</f>
        <v>99290</v>
      </c>
      <c r="E146" s="51">
        <f>SUM(E147:E151)</f>
        <v>91321</v>
      </c>
      <c r="F146" s="52">
        <f t="shared" si="6"/>
        <v>98.6399626461618</v>
      </c>
      <c r="G146" s="11">
        <v>71290</v>
      </c>
      <c r="H146" s="52">
        <f t="shared" si="5"/>
        <v>8.72636085894811</v>
      </c>
    </row>
    <row r="147" s="45" customFormat="1" ht="17.1" customHeight="1" spans="1:8">
      <c r="A147" s="11" t="s">
        <v>197</v>
      </c>
      <c r="B147" s="51">
        <v>4375</v>
      </c>
      <c r="C147" s="51">
        <v>4423</v>
      </c>
      <c r="D147" s="51">
        <v>4305</v>
      </c>
      <c r="E147" s="51">
        <v>3763</v>
      </c>
      <c r="F147" s="52">
        <f t="shared" si="6"/>
        <v>97.3321275152611</v>
      </c>
      <c r="G147" s="11">
        <v>2830</v>
      </c>
      <c r="H147" s="52">
        <f t="shared" si="5"/>
        <v>14.4034015413234</v>
      </c>
    </row>
    <row r="148" s="45" customFormat="1" ht="17.1" customHeight="1" spans="1:8">
      <c r="A148" s="11" t="s">
        <v>198</v>
      </c>
      <c r="B148" s="51">
        <v>39579</v>
      </c>
      <c r="C148" s="51">
        <v>40579</v>
      </c>
      <c r="D148" s="51">
        <v>40290</v>
      </c>
      <c r="E148" s="51">
        <v>37028</v>
      </c>
      <c r="F148" s="52">
        <f t="shared" si="6"/>
        <v>99.2878089652283</v>
      </c>
      <c r="G148" s="11">
        <v>29633</v>
      </c>
      <c r="H148" s="52">
        <f t="shared" si="5"/>
        <v>8.80954953008534</v>
      </c>
    </row>
    <row r="149" s="45" customFormat="1" ht="17.1" customHeight="1" spans="1:8">
      <c r="A149" s="11" t="s">
        <v>199</v>
      </c>
      <c r="B149" s="51">
        <v>25539</v>
      </c>
      <c r="C149" s="51">
        <v>25539</v>
      </c>
      <c r="D149" s="51">
        <v>25289</v>
      </c>
      <c r="E149" s="51">
        <v>24122</v>
      </c>
      <c r="F149" s="52">
        <f t="shared" si="6"/>
        <v>99.0211049767023</v>
      </c>
      <c r="G149" s="11">
        <v>19425</v>
      </c>
      <c r="H149" s="52">
        <f t="shared" si="5"/>
        <v>4.83790730453528</v>
      </c>
    </row>
    <row r="150" s="45" customFormat="1" ht="17.1" customHeight="1" spans="1:8">
      <c r="A150" s="11" t="s">
        <v>200</v>
      </c>
      <c r="B150" s="51">
        <v>16988</v>
      </c>
      <c r="C150" s="51">
        <v>16988</v>
      </c>
      <c r="D150" s="51">
        <v>16472</v>
      </c>
      <c r="E150" s="51">
        <v>16131</v>
      </c>
      <c r="F150" s="52">
        <f t="shared" si="6"/>
        <v>96.9625618083353</v>
      </c>
      <c r="G150" s="11">
        <v>12913</v>
      </c>
      <c r="H150" s="52">
        <f t="shared" si="5"/>
        <v>2.11394209906391</v>
      </c>
    </row>
    <row r="151" s="45" customFormat="1" ht="17.1" customHeight="1" spans="1:8">
      <c r="A151" s="11" t="s">
        <v>201</v>
      </c>
      <c r="B151" s="51">
        <v>12020</v>
      </c>
      <c r="C151" s="51">
        <v>13130</v>
      </c>
      <c r="D151" s="51">
        <v>12934</v>
      </c>
      <c r="E151" s="51">
        <v>10277</v>
      </c>
      <c r="F151" s="52">
        <f t="shared" si="6"/>
        <v>98.5072353389185</v>
      </c>
      <c r="G151" s="11">
        <v>6489</v>
      </c>
      <c r="H151" s="52">
        <f t="shared" si="5"/>
        <v>25.8538483993383</v>
      </c>
    </row>
    <row r="152" s="45" customFormat="1" ht="17.1" customHeight="1" spans="1:8">
      <c r="A152" s="11" t="s">
        <v>202</v>
      </c>
      <c r="B152" s="51">
        <f>SUM(B153:B154)</f>
        <v>11317</v>
      </c>
      <c r="C152" s="51">
        <f>SUM(C153:C154)</f>
        <v>9397</v>
      </c>
      <c r="D152" s="51">
        <f>SUM(D153:D154)</f>
        <v>9081</v>
      </c>
      <c r="E152" s="51">
        <f>SUM(E153:E154)</f>
        <v>15921</v>
      </c>
      <c r="F152" s="52">
        <f t="shared" si="6"/>
        <v>96.6372246461637</v>
      </c>
      <c r="G152" s="11">
        <v>7664</v>
      </c>
      <c r="H152" s="52">
        <f t="shared" si="5"/>
        <v>-42.9621254946297</v>
      </c>
    </row>
    <row r="153" s="45" customFormat="1" ht="17.1" customHeight="1" spans="1:8">
      <c r="A153" s="11" t="s">
        <v>203</v>
      </c>
      <c r="B153" s="51">
        <v>9602</v>
      </c>
      <c r="C153" s="51">
        <v>9102</v>
      </c>
      <c r="D153" s="51">
        <v>9069</v>
      </c>
      <c r="E153" s="51">
        <v>9605</v>
      </c>
      <c r="F153" s="52">
        <f t="shared" si="6"/>
        <v>99.6374423203691</v>
      </c>
      <c r="G153" s="11">
        <v>7220</v>
      </c>
      <c r="H153" s="52">
        <f t="shared" si="5"/>
        <v>-5.58042686100989</v>
      </c>
    </row>
    <row r="154" s="45" customFormat="1" ht="17.1" customHeight="1" spans="1:8">
      <c r="A154" s="11" t="s">
        <v>204</v>
      </c>
      <c r="B154" s="51">
        <v>1715</v>
      </c>
      <c r="C154" s="51">
        <v>295</v>
      </c>
      <c r="D154" s="51">
        <v>12</v>
      </c>
      <c r="E154" s="51">
        <v>6316</v>
      </c>
      <c r="F154" s="52">
        <f t="shared" si="6"/>
        <v>4.06779661016949</v>
      </c>
      <c r="G154" s="11">
        <v>444</v>
      </c>
      <c r="H154" s="52">
        <f t="shared" si="5"/>
        <v>-99.8100063331222</v>
      </c>
    </row>
    <row r="155" s="45" customFormat="1" ht="17.1" customHeight="1" spans="1:8">
      <c r="A155" s="11" t="s">
        <v>205</v>
      </c>
      <c r="B155" s="51">
        <v>786</v>
      </c>
      <c r="C155" s="51">
        <v>786</v>
      </c>
      <c r="D155" s="51">
        <v>801</v>
      </c>
      <c r="E155" s="51">
        <v>786</v>
      </c>
      <c r="F155" s="52">
        <f t="shared" si="6"/>
        <v>101.908396946565</v>
      </c>
      <c r="G155" s="11">
        <v>648</v>
      </c>
      <c r="H155" s="52">
        <f t="shared" si="5"/>
        <v>1.90839694656489</v>
      </c>
    </row>
    <row r="156" s="45" customFormat="1" ht="17.1" customHeight="1" spans="1:8">
      <c r="A156" s="11" t="s">
        <v>206</v>
      </c>
      <c r="B156" s="51">
        <v>786</v>
      </c>
      <c r="C156" s="51">
        <v>786</v>
      </c>
      <c r="D156" s="51">
        <v>801</v>
      </c>
      <c r="E156" s="51">
        <v>786</v>
      </c>
      <c r="F156" s="52">
        <f t="shared" si="6"/>
        <v>101.908396946565</v>
      </c>
      <c r="G156" s="11">
        <v>616</v>
      </c>
      <c r="H156" s="52">
        <f t="shared" si="5"/>
        <v>1.90839694656489</v>
      </c>
    </row>
    <row r="157" s="45" customFormat="1" ht="17.1" customHeight="1" spans="1:8">
      <c r="A157" s="11" t="s">
        <v>207</v>
      </c>
      <c r="B157" s="51">
        <v>205</v>
      </c>
      <c r="C157" s="51">
        <v>205</v>
      </c>
      <c r="D157" s="51">
        <v>222</v>
      </c>
      <c r="E157" s="51">
        <v>199</v>
      </c>
      <c r="F157" s="52">
        <f t="shared" si="6"/>
        <v>108.292682926829</v>
      </c>
      <c r="G157" s="11">
        <v>158</v>
      </c>
      <c r="H157" s="52">
        <f t="shared" si="5"/>
        <v>11.5577889447236</v>
      </c>
    </row>
    <row r="158" s="45" customFormat="1" ht="17.1" customHeight="1" spans="1:8">
      <c r="A158" s="11" t="s">
        <v>208</v>
      </c>
      <c r="B158" s="51">
        <v>205</v>
      </c>
      <c r="C158" s="51">
        <v>205</v>
      </c>
      <c r="D158" s="51">
        <v>222</v>
      </c>
      <c r="E158" s="51">
        <v>199</v>
      </c>
      <c r="F158" s="52">
        <f t="shared" si="6"/>
        <v>108.292682926829</v>
      </c>
      <c r="G158" s="11"/>
      <c r="H158" s="52">
        <f t="shared" si="5"/>
        <v>11.5577889447236</v>
      </c>
    </row>
    <row r="159" s="45" customFormat="1" ht="17.1" customHeight="1" spans="1:8">
      <c r="A159" s="11" t="s">
        <v>209</v>
      </c>
      <c r="B159" s="51"/>
      <c r="C159" s="51"/>
      <c r="D159" s="51"/>
      <c r="E159" s="51"/>
      <c r="F159" s="52"/>
      <c r="G159" s="11">
        <v>158</v>
      </c>
      <c r="H159" s="52"/>
    </row>
    <row r="160" s="45" customFormat="1" ht="17.1" customHeight="1" spans="1:8">
      <c r="A160" s="11" t="s">
        <v>210</v>
      </c>
      <c r="B160" s="51">
        <f>SUM(B161:B162)</f>
        <v>2706</v>
      </c>
      <c r="C160" s="51">
        <f>SUM(C161:C162)</f>
        <v>2616</v>
      </c>
      <c r="D160" s="51">
        <f>SUM(D161:D162)</f>
        <v>2456</v>
      </c>
      <c r="E160" s="51">
        <f>SUM(E161:E162)</f>
        <v>2706</v>
      </c>
      <c r="F160" s="52">
        <f t="shared" si="6"/>
        <v>93.8837920489297</v>
      </c>
      <c r="G160" s="11">
        <v>2316</v>
      </c>
      <c r="H160" s="52">
        <f t="shared" si="5"/>
        <v>-9.23872875092387</v>
      </c>
    </row>
    <row r="161" s="45" customFormat="1" ht="17.1" customHeight="1" spans="1:8">
      <c r="A161" s="11" t="s">
        <v>211</v>
      </c>
      <c r="B161" s="51">
        <v>2292</v>
      </c>
      <c r="C161" s="51">
        <v>2252</v>
      </c>
      <c r="D161" s="51">
        <v>2089</v>
      </c>
      <c r="E161" s="51">
        <v>2362</v>
      </c>
      <c r="F161" s="52">
        <f t="shared" si="6"/>
        <v>92.7619893428064</v>
      </c>
      <c r="G161" s="11">
        <v>2093</v>
      </c>
      <c r="H161" s="52">
        <f t="shared" si="5"/>
        <v>-11.5580016934801</v>
      </c>
    </row>
    <row r="162" s="45" customFormat="1" ht="17.1" customHeight="1" spans="1:8">
      <c r="A162" s="11" t="s">
        <v>212</v>
      </c>
      <c r="B162" s="51">
        <v>414</v>
      </c>
      <c r="C162" s="51">
        <v>364</v>
      </c>
      <c r="D162" s="51">
        <v>367</v>
      </c>
      <c r="E162" s="51">
        <v>344</v>
      </c>
      <c r="F162" s="52">
        <f t="shared" si="6"/>
        <v>100.824175824176</v>
      </c>
      <c r="G162" s="11">
        <v>223</v>
      </c>
      <c r="H162" s="52">
        <f t="shared" si="5"/>
        <v>6.68604651162791</v>
      </c>
    </row>
    <row r="163" s="45" customFormat="1" ht="17.1" customHeight="1" spans="1:8">
      <c r="A163" s="11" t="s">
        <v>213</v>
      </c>
      <c r="B163" s="51">
        <f>SUM(B164:B165)</f>
        <v>4200</v>
      </c>
      <c r="C163" s="51">
        <f>SUM(C164:C165)</f>
        <v>4042</v>
      </c>
      <c r="D163" s="51">
        <f>SUM(D164:D165)</f>
        <v>4873</v>
      </c>
      <c r="E163" s="51">
        <f>SUM(E164:E165)</f>
        <v>3314</v>
      </c>
      <c r="F163" s="52">
        <f t="shared" si="6"/>
        <v>120.559129143988</v>
      </c>
      <c r="G163" s="11">
        <v>3491</v>
      </c>
      <c r="H163" s="52">
        <f t="shared" si="5"/>
        <v>47.0428485214243</v>
      </c>
    </row>
    <row r="164" s="45" customFormat="1" ht="17.1" customHeight="1" spans="1:8">
      <c r="A164" s="11" t="s">
        <v>214</v>
      </c>
      <c r="B164" s="51">
        <v>200</v>
      </c>
      <c r="C164" s="51">
        <v>200</v>
      </c>
      <c r="D164" s="51">
        <v>200</v>
      </c>
      <c r="E164" s="51">
        <v>200</v>
      </c>
      <c r="F164" s="52">
        <f t="shared" si="6"/>
        <v>100</v>
      </c>
      <c r="G164" s="11">
        <v>150</v>
      </c>
      <c r="H164" s="52">
        <f t="shared" si="5"/>
        <v>0</v>
      </c>
    </row>
    <row r="165" s="45" customFormat="1" ht="17.1" customHeight="1" spans="1:8">
      <c r="A165" s="11" t="s">
        <v>215</v>
      </c>
      <c r="B165" s="51">
        <v>4000</v>
      </c>
      <c r="C165" s="51">
        <v>3842</v>
      </c>
      <c r="D165" s="51">
        <v>4673</v>
      </c>
      <c r="E165" s="51">
        <v>3114</v>
      </c>
      <c r="F165" s="52">
        <f t="shared" si="6"/>
        <v>121.629359708485</v>
      </c>
      <c r="G165" s="11">
        <v>3212</v>
      </c>
      <c r="H165" s="52">
        <f t="shared" si="5"/>
        <v>50.0642260757868</v>
      </c>
    </row>
    <row r="166" s="45" customFormat="1" ht="17.1" customHeight="1" spans="1:8">
      <c r="A166" s="11" t="s">
        <v>216</v>
      </c>
      <c r="B166" s="51"/>
      <c r="C166" s="51"/>
      <c r="D166" s="51">
        <v>0</v>
      </c>
      <c r="E166" s="51">
        <v>0</v>
      </c>
      <c r="F166" s="52"/>
      <c r="G166" s="11">
        <v>91</v>
      </c>
      <c r="H166" s="52"/>
    </row>
    <row r="167" s="45" customFormat="1" ht="17.1" customHeight="1" spans="1:8">
      <c r="A167" s="11" t="s">
        <v>217</v>
      </c>
      <c r="B167" s="51"/>
      <c r="C167" s="51"/>
      <c r="D167" s="51"/>
      <c r="E167" s="51"/>
      <c r="F167" s="52"/>
      <c r="G167" s="11">
        <v>91</v>
      </c>
      <c r="H167" s="52"/>
    </row>
    <row r="168" s="45" customFormat="1" ht="17.1" customHeight="1" spans="1:8">
      <c r="A168" s="11" t="s">
        <v>218</v>
      </c>
      <c r="B168" s="51">
        <f>B169+B172+B176+B178+B182</f>
        <v>10578</v>
      </c>
      <c r="C168" s="51">
        <f>C169+C172+C176+C178+C182</f>
        <v>15682</v>
      </c>
      <c r="D168" s="51">
        <f>D169+D172+D176+D178+D182</f>
        <v>15191</v>
      </c>
      <c r="E168" s="51">
        <f>E169+E172+E176+E178+E182</f>
        <v>7493</v>
      </c>
      <c r="F168" s="52">
        <f t="shared" si="6"/>
        <v>96.8690218084428</v>
      </c>
      <c r="G168" s="11">
        <v>5435</v>
      </c>
      <c r="H168" s="52">
        <f t="shared" si="5"/>
        <v>102.735886827706</v>
      </c>
    </row>
    <row r="169" s="45" customFormat="1" ht="17.1" customHeight="1" spans="1:8">
      <c r="A169" s="11" t="s">
        <v>219</v>
      </c>
      <c r="B169" s="51">
        <f>SUM(B170:B171)</f>
        <v>1435</v>
      </c>
      <c r="C169" s="51">
        <f>SUM(C170:C171)</f>
        <v>1435</v>
      </c>
      <c r="D169" s="51">
        <f>SUM(D170:D171)</f>
        <v>1888</v>
      </c>
      <c r="E169" s="51">
        <f>SUM(E170:E171)</f>
        <v>1446</v>
      </c>
      <c r="F169" s="52">
        <f t="shared" si="6"/>
        <v>131.567944250871</v>
      </c>
      <c r="G169" s="11">
        <v>703</v>
      </c>
      <c r="H169" s="52">
        <f t="shared" si="5"/>
        <v>30.567081604426</v>
      </c>
    </row>
    <row r="170" s="45" customFormat="1" ht="17.1" customHeight="1" spans="1:8">
      <c r="A170" s="11" t="s">
        <v>93</v>
      </c>
      <c r="B170" s="51">
        <v>1364</v>
      </c>
      <c r="C170" s="51">
        <v>1364</v>
      </c>
      <c r="D170" s="51">
        <v>1817</v>
      </c>
      <c r="E170" s="51">
        <v>1364</v>
      </c>
      <c r="F170" s="52">
        <f t="shared" si="6"/>
        <v>133.211143695015</v>
      </c>
      <c r="G170" s="11">
        <v>633</v>
      </c>
      <c r="H170" s="52">
        <f t="shared" si="5"/>
        <v>33.2111436950147</v>
      </c>
    </row>
    <row r="171" s="45" customFormat="1" ht="17.1" customHeight="1" spans="1:8">
      <c r="A171" s="11" t="s">
        <v>220</v>
      </c>
      <c r="B171" s="51">
        <v>71</v>
      </c>
      <c r="C171" s="51">
        <v>71</v>
      </c>
      <c r="D171" s="51">
        <v>71</v>
      </c>
      <c r="E171" s="51">
        <v>82</v>
      </c>
      <c r="F171" s="52">
        <f t="shared" si="6"/>
        <v>100</v>
      </c>
      <c r="G171" s="11">
        <v>70</v>
      </c>
      <c r="H171" s="52">
        <f t="shared" si="5"/>
        <v>-13.4146341463415</v>
      </c>
    </row>
    <row r="172" s="45" customFormat="1" ht="17.1" customHeight="1" spans="1:8">
      <c r="A172" s="11" t="s">
        <v>221</v>
      </c>
      <c r="B172" s="51">
        <f>SUM(B173:B175)</f>
        <v>2598</v>
      </c>
      <c r="C172" s="51">
        <f>SUM(C173:C175)</f>
        <v>7986</v>
      </c>
      <c r="D172" s="51">
        <f>SUM(D173:D175)</f>
        <v>6421</v>
      </c>
      <c r="E172" s="51">
        <f>SUM(E173:E175)</f>
        <v>1378</v>
      </c>
      <c r="F172" s="52">
        <f t="shared" si="6"/>
        <v>80.4032056098172</v>
      </c>
      <c r="G172" s="11">
        <v>1516</v>
      </c>
      <c r="H172" s="52">
        <f t="shared" si="5"/>
        <v>365.965166908563</v>
      </c>
    </row>
    <row r="173" s="45" customFormat="1" ht="17.1" customHeight="1" spans="1:8">
      <c r="A173" s="11" t="s">
        <v>222</v>
      </c>
      <c r="B173" s="51">
        <v>648</v>
      </c>
      <c r="C173" s="51">
        <v>4286</v>
      </c>
      <c r="D173" s="51">
        <v>4286</v>
      </c>
      <c r="E173" s="51">
        <v>660</v>
      </c>
      <c r="F173" s="52">
        <f t="shared" si="6"/>
        <v>100</v>
      </c>
      <c r="G173" s="11">
        <v>1016</v>
      </c>
      <c r="H173" s="52">
        <f t="shared" si="5"/>
        <v>549.393939393939</v>
      </c>
    </row>
    <row r="174" s="45" customFormat="1" ht="17.1" customHeight="1" spans="1:8">
      <c r="A174" s="11" t="s">
        <v>223</v>
      </c>
      <c r="B174" s="51">
        <v>1950</v>
      </c>
      <c r="C174" s="51">
        <v>3005</v>
      </c>
      <c r="D174" s="51">
        <v>1440</v>
      </c>
      <c r="E174" s="51">
        <v>718</v>
      </c>
      <c r="F174" s="52">
        <f t="shared" si="6"/>
        <v>47.9201331114809</v>
      </c>
      <c r="G174" s="11">
        <v>500</v>
      </c>
      <c r="H174" s="52">
        <f t="shared" si="5"/>
        <v>100.557103064067</v>
      </c>
    </row>
    <row r="175" s="45" customFormat="1" ht="17.1" customHeight="1" spans="1:8">
      <c r="A175" s="11" t="s">
        <v>224</v>
      </c>
      <c r="B175" s="51"/>
      <c r="C175" s="51">
        <v>695</v>
      </c>
      <c r="D175" s="51">
        <v>695</v>
      </c>
      <c r="E175" s="51"/>
      <c r="F175" s="52">
        <f t="shared" si="6"/>
        <v>100</v>
      </c>
      <c r="G175" s="11"/>
      <c r="H175" s="52"/>
    </row>
    <row r="176" s="45" customFormat="1" ht="17.1" customHeight="1" spans="1:8">
      <c r="A176" s="11" t="s">
        <v>225</v>
      </c>
      <c r="B176" s="51">
        <v>6</v>
      </c>
      <c r="C176" s="51">
        <v>6</v>
      </c>
      <c r="D176" s="51">
        <v>6</v>
      </c>
      <c r="E176" s="51"/>
      <c r="F176" s="52">
        <f t="shared" si="6"/>
        <v>100</v>
      </c>
      <c r="G176" s="11"/>
      <c r="H176" s="52"/>
    </row>
    <row r="177" s="45" customFormat="1" ht="17.1" customHeight="1" spans="1:8">
      <c r="A177" s="11" t="s">
        <v>226</v>
      </c>
      <c r="B177" s="51">
        <v>6</v>
      </c>
      <c r="C177" s="51">
        <v>6</v>
      </c>
      <c r="D177" s="51">
        <v>6</v>
      </c>
      <c r="E177" s="51"/>
      <c r="F177" s="52">
        <f t="shared" si="6"/>
        <v>100</v>
      </c>
      <c r="G177" s="11"/>
      <c r="H177" s="52"/>
    </row>
    <row r="178" s="45" customFormat="1" ht="17.1" customHeight="1" spans="1:8">
      <c r="A178" s="11" t="s">
        <v>227</v>
      </c>
      <c r="B178" s="51">
        <f>SUM(B179:B181)</f>
        <v>279</v>
      </c>
      <c r="C178" s="51">
        <f>SUM(C179:C181)</f>
        <v>279</v>
      </c>
      <c r="D178" s="51">
        <f>SUM(D179:D181)</f>
        <v>289</v>
      </c>
      <c r="E178" s="51">
        <f>SUM(E179:E181)</f>
        <v>171</v>
      </c>
      <c r="F178" s="52">
        <f t="shared" si="6"/>
        <v>103.584229390681</v>
      </c>
      <c r="G178" s="11">
        <v>129</v>
      </c>
      <c r="H178" s="52">
        <f t="shared" ref="H178:H180" si="7">(D178-E178)/E178*100</f>
        <v>69.0058479532164</v>
      </c>
    </row>
    <row r="179" s="45" customFormat="1" ht="17.1" customHeight="1" spans="1:8">
      <c r="A179" s="11" t="s">
        <v>228</v>
      </c>
      <c r="B179" s="51">
        <v>113</v>
      </c>
      <c r="C179" s="51">
        <v>113</v>
      </c>
      <c r="D179" s="51">
        <v>123</v>
      </c>
      <c r="E179" s="51">
        <v>103</v>
      </c>
      <c r="F179" s="52">
        <f t="shared" si="6"/>
        <v>108.849557522124</v>
      </c>
      <c r="G179" s="11">
        <v>74</v>
      </c>
      <c r="H179" s="52">
        <f t="shared" si="7"/>
        <v>19.4174757281553</v>
      </c>
    </row>
    <row r="180" s="45" customFormat="1" ht="17.1" customHeight="1" spans="1:8">
      <c r="A180" s="11" t="s">
        <v>229</v>
      </c>
      <c r="B180" s="51">
        <v>92</v>
      </c>
      <c r="C180" s="51">
        <v>92</v>
      </c>
      <c r="D180" s="51">
        <v>92</v>
      </c>
      <c r="E180" s="51">
        <v>68</v>
      </c>
      <c r="F180" s="52">
        <f t="shared" si="6"/>
        <v>100</v>
      </c>
      <c r="G180" s="11">
        <v>55</v>
      </c>
      <c r="H180" s="52">
        <f t="shared" si="7"/>
        <v>35.2941176470588</v>
      </c>
    </row>
    <row r="181" s="45" customFormat="1" ht="17.1" customHeight="1" spans="1:8">
      <c r="A181" s="11" t="s">
        <v>230</v>
      </c>
      <c r="B181" s="51">
        <v>74</v>
      </c>
      <c r="C181" s="51">
        <v>74</v>
      </c>
      <c r="D181" s="51">
        <v>74</v>
      </c>
      <c r="E181" s="51"/>
      <c r="F181" s="52"/>
      <c r="G181" s="11"/>
      <c r="H181" s="52"/>
    </row>
    <row r="182" s="45" customFormat="1" ht="17.1" customHeight="1" spans="1:8">
      <c r="A182" s="11" t="s">
        <v>231</v>
      </c>
      <c r="B182" s="51">
        <v>6260</v>
      </c>
      <c r="C182" s="51">
        <v>5976</v>
      </c>
      <c r="D182" s="51">
        <v>6587</v>
      </c>
      <c r="E182" s="51">
        <v>4498</v>
      </c>
      <c r="F182" s="52">
        <f t="shared" ref="F182:F197" si="8">D182/C182*100</f>
        <v>110.224230254351</v>
      </c>
      <c r="G182" s="11">
        <v>3087</v>
      </c>
      <c r="H182" s="52">
        <f t="shared" ref="H182:H191" si="9">(D182-E182)/E182*100</f>
        <v>46.4428634948866</v>
      </c>
    </row>
    <row r="183" s="45" customFormat="1" ht="17.1" customHeight="1" spans="1:8">
      <c r="A183" s="11" t="s">
        <v>232</v>
      </c>
      <c r="B183" s="51">
        <v>6260</v>
      </c>
      <c r="C183" s="51">
        <v>5976</v>
      </c>
      <c r="D183" s="51">
        <v>6587</v>
      </c>
      <c r="E183" s="51">
        <v>4498</v>
      </c>
      <c r="F183" s="52">
        <f t="shared" si="8"/>
        <v>110.224230254351</v>
      </c>
      <c r="G183" s="11">
        <v>2987</v>
      </c>
      <c r="H183" s="52">
        <f t="shared" si="9"/>
        <v>46.4428634948866</v>
      </c>
    </row>
    <row r="184" s="45" customFormat="1" ht="17.1" customHeight="1" spans="1:8">
      <c r="A184" s="11" t="s">
        <v>233</v>
      </c>
      <c r="B184" s="51">
        <f>B185+B195+B199+B202+B206+B209</f>
        <v>8985</v>
      </c>
      <c r="C184" s="51">
        <f>C185+C195+C199+C202+C206+C209</f>
        <v>15528</v>
      </c>
      <c r="D184" s="51">
        <f>D185+D195+D199+D202+D206+D209</f>
        <v>15384</v>
      </c>
      <c r="E184" s="51">
        <f>E185+E195+E199+E202+E206+E209</f>
        <v>7292</v>
      </c>
      <c r="F184" s="52">
        <f t="shared" si="8"/>
        <v>99.0726429675425</v>
      </c>
      <c r="G184" s="11">
        <v>5273</v>
      </c>
      <c r="H184" s="52">
        <f t="shared" si="9"/>
        <v>110.970927043335</v>
      </c>
    </row>
    <row r="185" s="45" customFormat="1" ht="17.1" customHeight="1" spans="1:8">
      <c r="A185" s="11" t="s">
        <v>234</v>
      </c>
      <c r="B185" s="51">
        <f>SUM(B186:B194)</f>
        <v>4117</v>
      </c>
      <c r="C185" s="51">
        <f>SUM(C186:C194)</f>
        <v>4538</v>
      </c>
      <c r="D185" s="51">
        <f>SUM(D186:D194)</f>
        <v>4389</v>
      </c>
      <c r="E185" s="51">
        <f>SUM(E186:E194)</f>
        <v>2608</v>
      </c>
      <c r="F185" s="52">
        <f t="shared" si="8"/>
        <v>96.7166152490084</v>
      </c>
      <c r="G185" s="11">
        <v>1713</v>
      </c>
      <c r="H185" s="52">
        <f t="shared" si="9"/>
        <v>68.2898773006135</v>
      </c>
    </row>
    <row r="186" s="45" customFormat="1" ht="17.1" customHeight="1" spans="1:8">
      <c r="A186" s="11" t="s">
        <v>93</v>
      </c>
      <c r="B186" s="51">
        <v>919</v>
      </c>
      <c r="C186" s="51">
        <v>919</v>
      </c>
      <c r="D186" s="51">
        <v>930</v>
      </c>
      <c r="E186" s="51">
        <v>528</v>
      </c>
      <c r="F186" s="52">
        <f t="shared" si="8"/>
        <v>101.196953210011</v>
      </c>
      <c r="G186" s="11">
        <v>372</v>
      </c>
      <c r="H186" s="52">
        <f t="shared" si="9"/>
        <v>76.1363636363636</v>
      </c>
    </row>
    <row r="187" s="45" customFormat="1" ht="17.1" customHeight="1" spans="1:8">
      <c r="A187" s="11" t="s">
        <v>235</v>
      </c>
      <c r="B187" s="51">
        <v>217</v>
      </c>
      <c r="C187" s="51">
        <v>217</v>
      </c>
      <c r="D187" s="51">
        <v>235</v>
      </c>
      <c r="E187" s="51">
        <v>238</v>
      </c>
      <c r="F187" s="52">
        <f t="shared" si="8"/>
        <v>108.294930875576</v>
      </c>
      <c r="G187" s="11">
        <v>197</v>
      </c>
      <c r="H187" s="52">
        <f t="shared" si="9"/>
        <v>-1.26050420168067</v>
      </c>
    </row>
    <row r="188" s="45" customFormat="1" ht="17.1" customHeight="1" spans="1:8">
      <c r="A188" s="11" t="s">
        <v>236</v>
      </c>
      <c r="B188" s="51"/>
      <c r="C188" s="51">
        <v>234</v>
      </c>
      <c r="D188" s="51">
        <v>429</v>
      </c>
      <c r="E188" s="51">
        <v>241</v>
      </c>
      <c r="F188" s="52">
        <f t="shared" si="8"/>
        <v>183.333333333333</v>
      </c>
      <c r="G188" s="11">
        <v>100</v>
      </c>
      <c r="H188" s="52">
        <f t="shared" si="9"/>
        <v>78.0082987551867</v>
      </c>
    </row>
    <row r="189" s="45" customFormat="1" ht="17.1" customHeight="1" spans="1:8">
      <c r="A189" s="11" t="s">
        <v>237</v>
      </c>
      <c r="B189" s="51">
        <v>748</v>
      </c>
      <c r="C189" s="51">
        <v>748</v>
      </c>
      <c r="D189" s="51">
        <v>780</v>
      </c>
      <c r="E189" s="51">
        <v>838</v>
      </c>
      <c r="F189" s="52">
        <f t="shared" si="8"/>
        <v>104.27807486631</v>
      </c>
      <c r="G189" s="11">
        <v>737</v>
      </c>
      <c r="H189" s="52">
        <f t="shared" si="9"/>
        <v>-6.92124105011933</v>
      </c>
    </row>
    <row r="190" s="45" customFormat="1" ht="17.1" customHeight="1" spans="1:8">
      <c r="A190" s="11" t="s">
        <v>238</v>
      </c>
      <c r="B190" s="51">
        <v>159</v>
      </c>
      <c r="C190" s="51">
        <v>149</v>
      </c>
      <c r="D190" s="51">
        <v>149</v>
      </c>
      <c r="E190" s="51">
        <v>98</v>
      </c>
      <c r="F190" s="52">
        <f t="shared" si="8"/>
        <v>100</v>
      </c>
      <c r="G190" s="11">
        <v>124</v>
      </c>
      <c r="H190" s="52">
        <f t="shared" si="9"/>
        <v>52.0408163265306</v>
      </c>
    </row>
    <row r="191" s="45" customFormat="1" ht="17.1" customHeight="1" spans="1:8">
      <c r="A191" s="11" t="s">
        <v>239</v>
      </c>
      <c r="B191" s="51">
        <v>12</v>
      </c>
      <c r="C191" s="51">
        <v>12</v>
      </c>
      <c r="D191" s="51">
        <v>12</v>
      </c>
      <c r="E191" s="51">
        <v>9</v>
      </c>
      <c r="F191" s="52">
        <f t="shared" si="8"/>
        <v>100</v>
      </c>
      <c r="G191" s="11">
        <v>15</v>
      </c>
      <c r="H191" s="52">
        <f t="shared" si="9"/>
        <v>33.3333333333333</v>
      </c>
    </row>
    <row r="192" s="45" customFormat="1" ht="17.1" customHeight="1" spans="1:8">
      <c r="A192" s="11" t="s">
        <v>240</v>
      </c>
      <c r="B192" s="51">
        <v>674</v>
      </c>
      <c r="C192" s="51">
        <v>484</v>
      </c>
      <c r="D192" s="51">
        <v>419</v>
      </c>
      <c r="E192" s="51"/>
      <c r="F192" s="52">
        <f t="shared" si="8"/>
        <v>86.5702479338843</v>
      </c>
      <c r="G192" s="11"/>
      <c r="H192" s="52"/>
    </row>
    <row r="193" s="45" customFormat="1" ht="17.1" customHeight="1" spans="1:8">
      <c r="A193" s="11" t="s">
        <v>241</v>
      </c>
      <c r="B193" s="51">
        <v>392</v>
      </c>
      <c r="C193" s="51">
        <v>392</v>
      </c>
      <c r="D193" s="51">
        <v>372</v>
      </c>
      <c r="E193" s="51"/>
      <c r="F193" s="52">
        <f t="shared" si="8"/>
        <v>94.8979591836735</v>
      </c>
      <c r="G193" s="11"/>
      <c r="H193" s="52"/>
    </row>
    <row r="194" s="45" customFormat="1" ht="17.1" customHeight="1" spans="1:8">
      <c r="A194" s="11" t="s">
        <v>242</v>
      </c>
      <c r="B194" s="51">
        <v>996</v>
      </c>
      <c r="C194" s="51">
        <v>1383</v>
      </c>
      <c r="D194" s="51">
        <v>1063</v>
      </c>
      <c r="E194" s="51">
        <v>656</v>
      </c>
      <c r="F194" s="52">
        <f t="shared" si="8"/>
        <v>76.8618944323934</v>
      </c>
      <c r="G194" s="11">
        <v>168</v>
      </c>
      <c r="H194" s="52">
        <f t="shared" ref="H194:H198" si="10">(D194-E194)/E194*100</f>
        <v>62.0426829268293</v>
      </c>
    </row>
    <row r="195" s="45" customFormat="1" ht="17.1" customHeight="1" spans="1:8">
      <c r="A195" s="11" t="s">
        <v>243</v>
      </c>
      <c r="B195" s="51">
        <f>SUM(B196:B198)</f>
        <v>170</v>
      </c>
      <c r="C195" s="51">
        <f>SUM(C196:C198)</f>
        <v>390</v>
      </c>
      <c r="D195" s="51">
        <f>SUM(D196:D198)</f>
        <v>390</v>
      </c>
      <c r="E195" s="51">
        <f>SUM(E196:E198)</f>
        <v>401</v>
      </c>
      <c r="F195" s="52">
        <f t="shared" si="8"/>
        <v>100</v>
      </c>
      <c r="G195" s="11">
        <v>1131</v>
      </c>
      <c r="H195" s="52">
        <f t="shared" si="10"/>
        <v>-2.7431421446384</v>
      </c>
    </row>
    <row r="196" s="45" customFormat="1" ht="17.1" customHeight="1" spans="1:8">
      <c r="A196" s="11" t="s">
        <v>244</v>
      </c>
      <c r="B196" s="51">
        <v>10</v>
      </c>
      <c r="C196" s="51">
        <v>230</v>
      </c>
      <c r="D196" s="51">
        <v>228</v>
      </c>
      <c r="E196" s="51">
        <v>172</v>
      </c>
      <c r="F196" s="52">
        <f t="shared" si="8"/>
        <v>99.1304347826087</v>
      </c>
      <c r="G196" s="11">
        <v>974</v>
      </c>
      <c r="H196" s="52">
        <f t="shared" si="10"/>
        <v>32.5581395348837</v>
      </c>
    </row>
    <row r="197" s="45" customFormat="1" ht="17.1" customHeight="1" spans="1:8">
      <c r="A197" s="11" t="s">
        <v>245</v>
      </c>
      <c r="B197" s="51">
        <v>160</v>
      </c>
      <c r="C197" s="51">
        <v>160</v>
      </c>
      <c r="D197" s="51">
        <v>162</v>
      </c>
      <c r="E197" s="51">
        <v>204</v>
      </c>
      <c r="F197" s="52">
        <f t="shared" si="8"/>
        <v>101.25</v>
      </c>
      <c r="G197" s="11">
        <v>147</v>
      </c>
      <c r="H197" s="52">
        <f t="shared" si="10"/>
        <v>-20.5882352941176</v>
      </c>
    </row>
    <row r="198" s="45" customFormat="1" ht="17.1" customHeight="1" spans="1:8">
      <c r="A198" s="11" t="s">
        <v>246</v>
      </c>
      <c r="B198" s="51"/>
      <c r="C198" s="51"/>
      <c r="D198" s="51">
        <v>0</v>
      </c>
      <c r="E198" s="51">
        <v>25</v>
      </c>
      <c r="F198" s="52"/>
      <c r="G198" s="11">
        <v>10</v>
      </c>
      <c r="H198" s="52">
        <f t="shared" si="10"/>
        <v>-100</v>
      </c>
    </row>
    <row r="199" s="45" customFormat="1" ht="17.1" customHeight="1" spans="1:8">
      <c r="A199" s="11" t="s">
        <v>247</v>
      </c>
      <c r="B199" s="51">
        <f>SUM(B200:B201)</f>
        <v>129</v>
      </c>
      <c r="C199" s="51">
        <f>SUM(C200:C201)</f>
        <v>129</v>
      </c>
      <c r="D199" s="51">
        <f>SUM(D200:D201)</f>
        <v>129</v>
      </c>
      <c r="E199" s="51">
        <f>SUM(E200:E201)</f>
        <v>104</v>
      </c>
      <c r="F199" s="52">
        <f t="shared" ref="F199:F202" si="11">D199/C199*100</f>
        <v>100</v>
      </c>
      <c r="G199" s="11">
        <v>118</v>
      </c>
      <c r="H199" s="52">
        <f t="shared" ref="H199:H262" si="12">(D199-E199)/E199*100</f>
        <v>24.0384615384615</v>
      </c>
    </row>
    <row r="200" s="45" customFormat="1" ht="17.1" customHeight="1" spans="1:8">
      <c r="A200" s="11" t="s">
        <v>248</v>
      </c>
      <c r="B200" s="51">
        <v>106</v>
      </c>
      <c r="C200" s="51">
        <v>106</v>
      </c>
      <c r="D200" s="51">
        <v>106</v>
      </c>
      <c r="E200" s="51">
        <v>104</v>
      </c>
      <c r="F200" s="52">
        <f t="shared" si="11"/>
        <v>100</v>
      </c>
      <c r="G200" s="11">
        <v>93</v>
      </c>
      <c r="H200" s="52">
        <f t="shared" si="12"/>
        <v>1.92307692307692</v>
      </c>
    </row>
    <row r="201" s="45" customFormat="1" ht="17.1" customHeight="1" spans="1:8">
      <c r="A201" s="11" t="s">
        <v>249</v>
      </c>
      <c r="B201" s="51">
        <v>23</v>
      </c>
      <c r="C201" s="51">
        <v>23</v>
      </c>
      <c r="D201" s="51">
        <v>23</v>
      </c>
      <c r="E201" s="51"/>
      <c r="F201" s="52">
        <f t="shared" si="11"/>
        <v>100</v>
      </c>
      <c r="G201" s="11">
        <v>25</v>
      </c>
      <c r="H201" s="52"/>
    </row>
    <row r="202" s="45" customFormat="1" ht="17.1" customHeight="1" spans="1:8">
      <c r="A202" s="11" t="s">
        <v>250</v>
      </c>
      <c r="B202" s="51">
        <f>SUM(B203:B205)</f>
        <v>185</v>
      </c>
      <c r="C202" s="51">
        <f>SUM(C203:C205)</f>
        <v>135</v>
      </c>
      <c r="D202" s="51">
        <f>SUM(D203:D205)</f>
        <v>135</v>
      </c>
      <c r="E202" s="51">
        <f>SUM(E203:E205)</f>
        <v>1716</v>
      </c>
      <c r="F202" s="52">
        <f t="shared" si="11"/>
        <v>100</v>
      </c>
      <c r="G202" s="11">
        <v>880</v>
      </c>
      <c r="H202" s="52">
        <f t="shared" si="12"/>
        <v>-92.1328671328671</v>
      </c>
    </row>
    <row r="203" s="45" customFormat="1" ht="17.1" customHeight="1" spans="1:8">
      <c r="A203" s="11" t="s">
        <v>251</v>
      </c>
      <c r="B203" s="51"/>
      <c r="C203" s="51"/>
      <c r="D203" s="51">
        <v>0</v>
      </c>
      <c r="E203" s="51">
        <v>1525</v>
      </c>
      <c r="F203" s="52"/>
      <c r="G203" s="11">
        <v>675</v>
      </c>
      <c r="H203" s="52">
        <f t="shared" si="12"/>
        <v>-100</v>
      </c>
    </row>
    <row r="204" s="45" customFormat="1" ht="17.1" customHeight="1" spans="1:8">
      <c r="A204" s="11" t="s">
        <v>252</v>
      </c>
      <c r="B204" s="51">
        <v>185</v>
      </c>
      <c r="C204" s="51">
        <v>135</v>
      </c>
      <c r="D204" s="51">
        <v>135</v>
      </c>
      <c r="E204" s="51">
        <v>170</v>
      </c>
      <c r="F204" s="52">
        <f t="shared" ref="F203:F266" si="13">D204/C204*100</f>
        <v>100</v>
      </c>
      <c r="G204" s="11">
        <v>150</v>
      </c>
      <c r="H204" s="52">
        <f t="shared" si="12"/>
        <v>-20.5882352941176</v>
      </c>
    </row>
    <row r="205" s="45" customFormat="1" ht="17.1" customHeight="1" spans="1:8">
      <c r="A205" s="11" t="s">
        <v>253</v>
      </c>
      <c r="B205" s="51"/>
      <c r="C205" s="51"/>
      <c r="D205" s="51">
        <v>0</v>
      </c>
      <c r="E205" s="51">
        <v>21</v>
      </c>
      <c r="F205" s="52"/>
      <c r="G205" s="11">
        <v>55</v>
      </c>
      <c r="H205" s="52">
        <f t="shared" si="12"/>
        <v>-100</v>
      </c>
    </row>
    <row r="206" s="45" customFormat="1" ht="17.1" customHeight="1" spans="1:8">
      <c r="A206" s="11" t="s">
        <v>254</v>
      </c>
      <c r="B206" s="51">
        <v>1477</v>
      </c>
      <c r="C206" s="51">
        <v>1499</v>
      </c>
      <c r="D206" s="51">
        <v>1552</v>
      </c>
      <c r="E206" s="51"/>
      <c r="F206" s="52">
        <f t="shared" si="13"/>
        <v>103.535690460307</v>
      </c>
      <c r="G206" s="11"/>
      <c r="H206" s="52"/>
    </row>
    <row r="207" s="45" customFormat="1" ht="17.1" customHeight="1" spans="1:8">
      <c r="A207" s="11" t="s">
        <v>251</v>
      </c>
      <c r="B207" s="51">
        <v>1477</v>
      </c>
      <c r="C207" s="51">
        <v>1477</v>
      </c>
      <c r="D207" s="51">
        <v>1530</v>
      </c>
      <c r="E207" s="51"/>
      <c r="F207" s="52">
        <f t="shared" si="13"/>
        <v>103.588354773189</v>
      </c>
      <c r="G207" s="11"/>
      <c r="H207" s="52"/>
    </row>
    <row r="208" s="45" customFormat="1" ht="17.1" customHeight="1" spans="1:8">
      <c r="A208" s="11" t="s">
        <v>255</v>
      </c>
      <c r="B208" s="51"/>
      <c r="C208" s="51">
        <v>22</v>
      </c>
      <c r="D208" s="51">
        <v>22</v>
      </c>
      <c r="E208" s="51"/>
      <c r="F208" s="52">
        <f t="shared" si="13"/>
        <v>100</v>
      </c>
      <c r="G208" s="11"/>
      <c r="H208" s="52"/>
    </row>
    <row r="209" s="45" customFormat="1" ht="17.1" customHeight="1" spans="1:8">
      <c r="A209" s="11" t="s">
        <v>256</v>
      </c>
      <c r="B209" s="51">
        <f>SUM(B210:B212)</f>
        <v>2907</v>
      </c>
      <c r="C209" s="51">
        <f>SUM(C210:C212)</f>
        <v>8837</v>
      </c>
      <c r="D209" s="51">
        <f>SUM(D210:D212)</f>
        <v>8789</v>
      </c>
      <c r="E209" s="51">
        <f>SUM(E210:E212)</f>
        <v>2463</v>
      </c>
      <c r="F209" s="52">
        <f t="shared" si="13"/>
        <v>99.4568292406925</v>
      </c>
      <c r="G209" s="11">
        <v>1431</v>
      </c>
      <c r="H209" s="52">
        <f t="shared" si="12"/>
        <v>256.841250507511</v>
      </c>
    </row>
    <row r="210" s="45" customFormat="1" ht="17.1" customHeight="1" spans="1:8">
      <c r="A210" s="11" t="s">
        <v>257</v>
      </c>
      <c r="B210" s="51">
        <v>208</v>
      </c>
      <c r="C210" s="51">
        <v>198</v>
      </c>
      <c r="D210" s="51">
        <v>198</v>
      </c>
      <c r="E210" s="51">
        <v>192</v>
      </c>
      <c r="F210" s="52">
        <f t="shared" si="13"/>
        <v>100</v>
      </c>
      <c r="G210" s="11"/>
      <c r="H210" s="52">
        <f t="shared" si="12"/>
        <v>3.125</v>
      </c>
    </row>
    <row r="211" s="45" customFormat="1" ht="17.1" customHeight="1" spans="1:8">
      <c r="A211" s="11" t="s">
        <v>258</v>
      </c>
      <c r="B211" s="51">
        <v>161</v>
      </c>
      <c r="C211" s="51">
        <v>271</v>
      </c>
      <c r="D211" s="51">
        <v>211</v>
      </c>
      <c r="E211" s="51">
        <v>177</v>
      </c>
      <c r="F211" s="52">
        <f t="shared" si="13"/>
        <v>77.859778597786</v>
      </c>
      <c r="G211" s="11">
        <v>337</v>
      </c>
      <c r="H211" s="52">
        <f t="shared" si="12"/>
        <v>19.2090395480226</v>
      </c>
    </row>
    <row r="212" s="45" customFormat="1" ht="17.1" customHeight="1" spans="1:8">
      <c r="A212" s="11" t="s">
        <v>259</v>
      </c>
      <c r="B212" s="51">
        <v>2538</v>
      </c>
      <c r="C212" s="51">
        <v>8368</v>
      </c>
      <c r="D212" s="51">
        <v>8380</v>
      </c>
      <c r="E212" s="51">
        <v>2094</v>
      </c>
      <c r="F212" s="52">
        <f t="shared" si="13"/>
        <v>100.143403441683</v>
      </c>
      <c r="G212" s="11">
        <v>1094</v>
      </c>
      <c r="H212" s="52">
        <f t="shared" si="12"/>
        <v>300.191021967526</v>
      </c>
    </row>
    <row r="213" s="45" customFormat="1" ht="17.1" customHeight="1" spans="1:8">
      <c r="A213" s="11" t="s">
        <v>260</v>
      </c>
      <c r="B213" s="51">
        <f>B214+B223+B232+B238+B246+B251+B258+B262+B269+B271+B274+B276+B279+B281+B283+B286+B290++B295</f>
        <v>69394</v>
      </c>
      <c r="C213" s="51">
        <f>C214+C223+C232+C238+C246+C251+C258+C262+C269+C271+C274+C276+C279+C281+C283+C286+C290++C295</f>
        <v>93557</v>
      </c>
      <c r="D213" s="51">
        <f>D214+D223+D232+D238+D246+D251+D258+D262+D269+D271+D274+D276+D279+D281+D283+D286+D290++D295</f>
        <v>106832</v>
      </c>
      <c r="E213" s="51">
        <f>E214+E223+E232+E238+E246+E251+E258+E262+E269+E271+E274+E276+E279+E281+E283+E286+E290++E295</f>
        <v>68655</v>
      </c>
      <c r="F213" s="52">
        <f t="shared" si="13"/>
        <v>114.189210855414</v>
      </c>
      <c r="G213" s="11">
        <v>32111</v>
      </c>
      <c r="H213" s="52">
        <f t="shared" si="12"/>
        <v>55.6070206102979</v>
      </c>
    </row>
    <row r="214" s="45" customFormat="1" ht="17.1" customHeight="1" spans="1:8">
      <c r="A214" s="11" t="s">
        <v>261</v>
      </c>
      <c r="B214" s="51">
        <f>SUM(B215:B222)</f>
        <v>1558</v>
      </c>
      <c r="C214" s="51">
        <f>SUM(C215:C222)</f>
        <v>1674</v>
      </c>
      <c r="D214" s="51">
        <f>SUM(D215:D222)</f>
        <v>1474</v>
      </c>
      <c r="E214" s="51">
        <f>SUM(E215:E222)</f>
        <v>1877</v>
      </c>
      <c r="F214" s="52">
        <f t="shared" si="13"/>
        <v>88.05256869773</v>
      </c>
      <c r="G214" s="11">
        <v>1550</v>
      </c>
      <c r="H214" s="52">
        <f t="shared" si="12"/>
        <v>-21.470431539691</v>
      </c>
    </row>
    <row r="215" s="45" customFormat="1" ht="17.1" customHeight="1" spans="1:8">
      <c r="A215" s="11" t="s">
        <v>93</v>
      </c>
      <c r="B215" s="51">
        <v>994</v>
      </c>
      <c r="C215" s="51">
        <v>994</v>
      </c>
      <c r="D215" s="51">
        <v>845</v>
      </c>
      <c r="E215" s="51">
        <v>926</v>
      </c>
      <c r="F215" s="52">
        <f t="shared" si="13"/>
        <v>85.010060362173</v>
      </c>
      <c r="G215" s="11">
        <v>651</v>
      </c>
      <c r="H215" s="52">
        <f t="shared" si="12"/>
        <v>-8.74730021598272</v>
      </c>
    </row>
    <row r="216" s="45" customFormat="1" ht="17.1" customHeight="1" spans="1:8">
      <c r="A216" s="11" t="s">
        <v>262</v>
      </c>
      <c r="B216" s="51"/>
      <c r="C216" s="51"/>
      <c r="D216" s="51">
        <v>0</v>
      </c>
      <c r="E216" s="51">
        <v>349</v>
      </c>
      <c r="F216" s="52"/>
      <c r="G216" s="11">
        <v>241</v>
      </c>
      <c r="H216" s="52">
        <f t="shared" si="12"/>
        <v>-100</v>
      </c>
    </row>
    <row r="217" s="45" customFormat="1" ht="17.1" customHeight="1" spans="1:8">
      <c r="A217" s="11" t="s">
        <v>263</v>
      </c>
      <c r="B217" s="51">
        <v>28</v>
      </c>
      <c r="C217" s="51">
        <v>28</v>
      </c>
      <c r="D217" s="51">
        <v>28</v>
      </c>
      <c r="E217" s="51">
        <v>20</v>
      </c>
      <c r="F217" s="52">
        <f t="shared" si="13"/>
        <v>100</v>
      </c>
      <c r="G217" s="11">
        <v>20</v>
      </c>
      <c r="H217" s="52">
        <f t="shared" si="12"/>
        <v>40</v>
      </c>
    </row>
    <row r="218" s="45" customFormat="1" ht="17.1" customHeight="1" spans="1:8">
      <c r="A218" s="11" t="s">
        <v>264</v>
      </c>
      <c r="B218" s="51">
        <v>42</v>
      </c>
      <c r="C218" s="51">
        <v>53</v>
      </c>
      <c r="D218" s="51">
        <v>53</v>
      </c>
      <c r="E218" s="51">
        <v>47</v>
      </c>
      <c r="F218" s="52">
        <f t="shared" si="13"/>
        <v>100</v>
      </c>
      <c r="G218" s="11">
        <v>5</v>
      </c>
      <c r="H218" s="52">
        <f t="shared" si="12"/>
        <v>12.7659574468085</v>
      </c>
    </row>
    <row r="219" s="45" customFormat="1" ht="17.1" customHeight="1" spans="1:8">
      <c r="A219" s="11" t="s">
        <v>265</v>
      </c>
      <c r="B219" s="51">
        <v>59</v>
      </c>
      <c r="C219" s="51">
        <v>84</v>
      </c>
      <c r="D219" s="51">
        <v>34</v>
      </c>
      <c r="E219" s="51">
        <v>62</v>
      </c>
      <c r="F219" s="52">
        <f t="shared" si="13"/>
        <v>40.4761904761905</v>
      </c>
      <c r="G219" s="11">
        <v>70</v>
      </c>
      <c r="H219" s="52">
        <f t="shared" si="12"/>
        <v>-45.1612903225806</v>
      </c>
    </row>
    <row r="220" s="45" customFormat="1" ht="17.1" customHeight="1" spans="1:8">
      <c r="A220" s="11" t="s">
        <v>266</v>
      </c>
      <c r="B220" s="51">
        <v>5</v>
      </c>
      <c r="C220" s="51">
        <v>5</v>
      </c>
      <c r="D220" s="51">
        <v>5</v>
      </c>
      <c r="E220" s="51">
        <v>5</v>
      </c>
      <c r="F220" s="52">
        <f t="shared" si="13"/>
        <v>100</v>
      </c>
      <c r="G220" s="11">
        <v>5</v>
      </c>
      <c r="H220" s="52">
        <f t="shared" si="12"/>
        <v>0</v>
      </c>
    </row>
    <row r="221" s="45" customFormat="1" ht="17.1" customHeight="1" spans="1:8">
      <c r="A221" s="11" t="s">
        <v>267</v>
      </c>
      <c r="B221" s="51">
        <v>28</v>
      </c>
      <c r="C221" s="51">
        <v>28</v>
      </c>
      <c r="D221" s="51">
        <v>28</v>
      </c>
      <c r="E221" s="51">
        <v>8</v>
      </c>
      <c r="F221" s="52">
        <f t="shared" si="13"/>
        <v>100</v>
      </c>
      <c r="G221" s="11">
        <v>8</v>
      </c>
      <c r="H221" s="52">
        <f t="shared" si="12"/>
        <v>250</v>
      </c>
    </row>
    <row r="222" s="45" customFormat="1" ht="17.1" customHeight="1" spans="1:8">
      <c r="A222" s="11" t="s">
        <v>268</v>
      </c>
      <c r="B222" s="51">
        <v>402</v>
      </c>
      <c r="C222" s="51">
        <v>482</v>
      </c>
      <c r="D222" s="51">
        <v>481</v>
      </c>
      <c r="E222" s="51">
        <v>460</v>
      </c>
      <c r="F222" s="52">
        <f t="shared" si="13"/>
        <v>99.7925311203319</v>
      </c>
      <c r="G222" s="11">
        <v>550</v>
      </c>
      <c r="H222" s="52">
        <f t="shared" si="12"/>
        <v>4.56521739130435</v>
      </c>
    </row>
    <row r="223" s="45" customFormat="1" ht="17.1" customHeight="1" spans="1:8">
      <c r="A223" s="11" t="s">
        <v>269</v>
      </c>
      <c r="B223" s="51">
        <f>SUM(B224:B231)</f>
        <v>1465</v>
      </c>
      <c r="C223" s="51">
        <f>SUM(C224:C231)</f>
        <v>1535</v>
      </c>
      <c r="D223" s="51">
        <f>SUM(D224:D231)</f>
        <v>1504</v>
      </c>
      <c r="E223" s="51">
        <f>SUM(E224:E231)</f>
        <v>1462</v>
      </c>
      <c r="F223" s="52">
        <f t="shared" si="13"/>
        <v>97.9804560260586</v>
      </c>
      <c r="G223" s="11">
        <v>778</v>
      </c>
      <c r="H223" s="52">
        <f t="shared" si="12"/>
        <v>2.87277701778386</v>
      </c>
    </row>
    <row r="224" s="45" customFormat="1" ht="17.1" customHeight="1" spans="1:8">
      <c r="A224" s="11" t="s">
        <v>93</v>
      </c>
      <c r="B224" s="51">
        <v>626</v>
      </c>
      <c r="C224" s="51">
        <v>626</v>
      </c>
      <c r="D224" s="51">
        <v>598</v>
      </c>
      <c r="E224" s="51">
        <v>636</v>
      </c>
      <c r="F224" s="52">
        <f t="shared" si="13"/>
        <v>95.5271565495208</v>
      </c>
      <c r="G224" s="11">
        <v>494</v>
      </c>
      <c r="H224" s="52">
        <f t="shared" si="12"/>
        <v>-5.9748427672956</v>
      </c>
    </row>
    <row r="225" s="45" customFormat="1" ht="17.1" customHeight="1" spans="1:8">
      <c r="A225" s="11" t="s">
        <v>106</v>
      </c>
      <c r="B225" s="51"/>
      <c r="C225" s="51"/>
      <c r="D225" s="51"/>
      <c r="E225" s="51">
        <v>27</v>
      </c>
      <c r="F225" s="52"/>
      <c r="G225" s="11"/>
      <c r="H225" s="52">
        <f t="shared" si="12"/>
        <v>-100</v>
      </c>
    </row>
    <row r="226" s="45" customFormat="1" ht="17.1" customHeight="1" spans="1:8">
      <c r="A226" s="11" t="s">
        <v>270</v>
      </c>
      <c r="B226" s="51"/>
      <c r="C226" s="51"/>
      <c r="D226" s="51">
        <v>0</v>
      </c>
      <c r="E226" s="51">
        <v>82</v>
      </c>
      <c r="F226" s="52"/>
      <c r="G226" s="11">
        <v>82</v>
      </c>
      <c r="H226" s="52">
        <f t="shared" si="12"/>
        <v>-100</v>
      </c>
    </row>
    <row r="227" s="45" customFormat="1" ht="17.1" customHeight="1" spans="1:8">
      <c r="A227" s="11" t="s">
        <v>271</v>
      </c>
      <c r="B227" s="51"/>
      <c r="C227" s="51"/>
      <c r="D227" s="51">
        <v>0</v>
      </c>
      <c r="E227" s="51">
        <v>70</v>
      </c>
      <c r="F227" s="52"/>
      <c r="G227" s="11">
        <v>71</v>
      </c>
      <c r="H227" s="52">
        <f t="shared" si="12"/>
        <v>-100</v>
      </c>
    </row>
    <row r="228" s="45" customFormat="1" ht="17.1" customHeight="1" spans="1:8">
      <c r="A228" s="11" t="s">
        <v>272</v>
      </c>
      <c r="B228" s="51">
        <v>9</v>
      </c>
      <c r="C228" s="51">
        <v>9</v>
      </c>
      <c r="D228" s="51">
        <v>9</v>
      </c>
      <c r="E228" s="51">
        <v>10</v>
      </c>
      <c r="F228" s="52">
        <f t="shared" si="13"/>
        <v>100</v>
      </c>
      <c r="G228" s="11">
        <v>10</v>
      </c>
      <c r="H228" s="52">
        <f t="shared" si="12"/>
        <v>-10</v>
      </c>
    </row>
    <row r="229" s="45" customFormat="1" ht="17.1" customHeight="1" spans="1:8">
      <c r="A229" s="11" t="s">
        <v>273</v>
      </c>
      <c r="B229" s="51">
        <v>22</v>
      </c>
      <c r="C229" s="51">
        <v>22</v>
      </c>
      <c r="D229" s="51">
        <v>22</v>
      </c>
      <c r="E229" s="51">
        <v>36</v>
      </c>
      <c r="F229" s="52">
        <f t="shared" si="13"/>
        <v>100</v>
      </c>
      <c r="G229" s="11">
        <v>75</v>
      </c>
      <c r="H229" s="52">
        <f t="shared" si="12"/>
        <v>-38.8888888888889</v>
      </c>
    </row>
    <row r="230" s="45" customFormat="1" ht="17.1" customHeight="1" spans="1:8">
      <c r="A230" s="11" t="s">
        <v>274</v>
      </c>
      <c r="B230" s="51">
        <v>12</v>
      </c>
      <c r="C230" s="51">
        <v>12</v>
      </c>
      <c r="D230" s="51">
        <v>12</v>
      </c>
      <c r="E230" s="51">
        <v>12</v>
      </c>
      <c r="F230" s="52">
        <f t="shared" si="13"/>
        <v>100</v>
      </c>
      <c r="G230" s="11">
        <v>22</v>
      </c>
      <c r="H230" s="52">
        <f t="shared" si="12"/>
        <v>0</v>
      </c>
    </row>
    <row r="231" s="45" customFormat="1" ht="17.1" customHeight="1" spans="1:8">
      <c r="A231" s="11" t="s">
        <v>275</v>
      </c>
      <c r="B231" s="51">
        <v>796</v>
      </c>
      <c r="C231" s="51">
        <v>866</v>
      </c>
      <c r="D231" s="51">
        <v>863</v>
      </c>
      <c r="E231" s="51">
        <v>589</v>
      </c>
      <c r="F231" s="52">
        <f t="shared" si="13"/>
        <v>99.6535796766744</v>
      </c>
      <c r="G231" s="11">
        <v>24</v>
      </c>
      <c r="H231" s="52">
        <f t="shared" si="12"/>
        <v>46.5195246179966</v>
      </c>
    </row>
    <row r="232" s="45" customFormat="1" ht="17.1" customHeight="1" spans="1:8">
      <c r="A232" s="11" t="s">
        <v>276</v>
      </c>
      <c r="B232" s="51">
        <f>SUM(B233:B237)</f>
        <v>26947</v>
      </c>
      <c r="C232" s="51">
        <f>SUM(C233:C237)</f>
        <v>29647</v>
      </c>
      <c r="D232" s="51">
        <f>SUM(D233:D237)</f>
        <v>30150</v>
      </c>
      <c r="E232" s="51">
        <f>SUM(E233:E237)</f>
        <v>22955</v>
      </c>
      <c r="F232" s="52">
        <f t="shared" si="13"/>
        <v>101.696630350457</v>
      </c>
      <c r="G232" s="11">
        <v>9680</v>
      </c>
      <c r="H232" s="52">
        <f t="shared" si="12"/>
        <v>31.3439337834894</v>
      </c>
    </row>
    <row r="233" s="45" customFormat="1" ht="17.1" customHeight="1" spans="1:8">
      <c r="A233" s="11" t="s">
        <v>277</v>
      </c>
      <c r="B233" s="51">
        <v>40</v>
      </c>
      <c r="C233" s="51">
        <v>40</v>
      </c>
      <c r="D233" s="51">
        <v>40</v>
      </c>
      <c r="E233" s="51">
        <v>24</v>
      </c>
      <c r="F233" s="52">
        <f t="shared" si="13"/>
        <v>100</v>
      </c>
      <c r="G233" s="11">
        <v>35</v>
      </c>
      <c r="H233" s="52">
        <f t="shared" si="12"/>
        <v>66.6666666666667</v>
      </c>
    </row>
    <row r="234" s="45" customFormat="1" ht="17.1" customHeight="1" spans="1:8">
      <c r="A234" s="11" t="s">
        <v>278</v>
      </c>
      <c r="B234" s="51">
        <v>568</v>
      </c>
      <c r="C234" s="51">
        <v>568</v>
      </c>
      <c r="D234" s="51">
        <v>665</v>
      </c>
      <c r="E234" s="51">
        <v>647</v>
      </c>
      <c r="F234" s="52">
        <f t="shared" si="13"/>
        <v>117.077464788732</v>
      </c>
      <c r="G234" s="11">
        <v>1468</v>
      </c>
      <c r="H234" s="52">
        <f t="shared" si="12"/>
        <v>2.78207109737249</v>
      </c>
    </row>
    <row r="235" s="45" customFormat="1" ht="17.1" customHeight="1" spans="1:8">
      <c r="A235" s="11" t="s">
        <v>279</v>
      </c>
      <c r="B235" s="51">
        <v>7379</v>
      </c>
      <c r="C235" s="51">
        <v>7379</v>
      </c>
      <c r="D235" s="51">
        <v>7360</v>
      </c>
      <c r="E235" s="51">
        <v>6630</v>
      </c>
      <c r="F235" s="52">
        <f t="shared" si="13"/>
        <v>99.7425125355739</v>
      </c>
      <c r="G235" s="11">
        <v>5847</v>
      </c>
      <c r="H235" s="52">
        <f t="shared" si="12"/>
        <v>11.0105580693816</v>
      </c>
    </row>
    <row r="236" s="45" customFormat="1" ht="17.1" customHeight="1" spans="1:8">
      <c r="A236" s="11" t="s">
        <v>280</v>
      </c>
      <c r="B236" s="51">
        <v>2960</v>
      </c>
      <c r="C236" s="51">
        <v>2960</v>
      </c>
      <c r="D236" s="51">
        <v>2885</v>
      </c>
      <c r="E236" s="51">
        <v>2654</v>
      </c>
      <c r="F236" s="52">
        <f t="shared" si="13"/>
        <v>97.4662162162162</v>
      </c>
      <c r="G236" s="11">
        <v>2330</v>
      </c>
      <c r="H236" s="52">
        <f t="shared" si="12"/>
        <v>8.70384325546345</v>
      </c>
    </row>
    <row r="237" s="45" customFormat="1" ht="17.1" customHeight="1" spans="1:8">
      <c r="A237" s="11" t="s">
        <v>281</v>
      </c>
      <c r="B237" s="51">
        <v>16000</v>
      </c>
      <c r="C237" s="51">
        <v>18700</v>
      </c>
      <c r="D237" s="51">
        <v>19200</v>
      </c>
      <c r="E237" s="51">
        <v>13000</v>
      </c>
      <c r="F237" s="52">
        <f t="shared" si="13"/>
        <v>102.673796791444</v>
      </c>
      <c r="G237" s="11"/>
      <c r="H237" s="52">
        <f t="shared" si="12"/>
        <v>47.6923076923077</v>
      </c>
    </row>
    <row r="238" s="45" customFormat="1" ht="17.1" customHeight="1" spans="1:8">
      <c r="A238" s="11" t="s">
        <v>282</v>
      </c>
      <c r="B238" s="51">
        <f>SUM(B239:B245)</f>
        <v>602</v>
      </c>
      <c r="C238" s="51">
        <f>SUM(C239:C245)</f>
        <v>900</v>
      </c>
      <c r="D238" s="51">
        <f>SUM(D239:D245)</f>
        <v>900</v>
      </c>
      <c r="E238" s="51">
        <f>SUM(E239:E245)</f>
        <v>674</v>
      </c>
      <c r="F238" s="52">
        <f t="shared" si="13"/>
        <v>100</v>
      </c>
      <c r="G238" s="11">
        <v>1151</v>
      </c>
      <c r="H238" s="52">
        <f t="shared" si="12"/>
        <v>33.5311572700297</v>
      </c>
    </row>
    <row r="239" s="45" customFormat="1" ht="17.1" customHeight="1" spans="1:8">
      <c r="A239" s="11" t="s">
        <v>283</v>
      </c>
      <c r="B239" s="51"/>
      <c r="C239" s="51">
        <v>418</v>
      </c>
      <c r="D239" s="51">
        <v>418</v>
      </c>
      <c r="E239" s="51"/>
      <c r="F239" s="52">
        <f t="shared" si="13"/>
        <v>100</v>
      </c>
      <c r="G239" s="11"/>
      <c r="H239" s="52"/>
    </row>
    <row r="240" s="45" customFormat="1" ht="17.1" customHeight="1" spans="1:8">
      <c r="A240" s="11" t="s">
        <v>284</v>
      </c>
      <c r="B240" s="51"/>
      <c r="C240" s="51">
        <v>150</v>
      </c>
      <c r="D240" s="51">
        <v>150</v>
      </c>
      <c r="E240" s="51"/>
      <c r="F240" s="52">
        <f t="shared" si="13"/>
        <v>100</v>
      </c>
      <c r="G240" s="11"/>
      <c r="H240" s="52"/>
    </row>
    <row r="241" s="45" customFormat="1" ht="17.1" customHeight="1" spans="1:8">
      <c r="A241" s="11" t="s">
        <v>285</v>
      </c>
      <c r="B241" s="51"/>
      <c r="C241" s="51">
        <v>150</v>
      </c>
      <c r="D241" s="51">
        <v>150</v>
      </c>
      <c r="E241" s="51"/>
      <c r="F241" s="52">
        <f t="shared" si="13"/>
        <v>100</v>
      </c>
      <c r="G241" s="11"/>
      <c r="H241" s="52"/>
    </row>
    <row r="242" s="45" customFormat="1" ht="17.1" customHeight="1" spans="1:8">
      <c r="A242" s="11" t="s">
        <v>286</v>
      </c>
      <c r="B242" s="51"/>
      <c r="C242" s="51">
        <v>80</v>
      </c>
      <c r="D242" s="51">
        <v>80</v>
      </c>
      <c r="E242" s="51"/>
      <c r="F242" s="52">
        <f t="shared" si="13"/>
        <v>100</v>
      </c>
      <c r="G242" s="11"/>
      <c r="H242" s="52"/>
    </row>
    <row r="243" s="45" customFormat="1" ht="17.1" customHeight="1" spans="1:8">
      <c r="A243" s="11" t="s">
        <v>287</v>
      </c>
      <c r="B243" s="51"/>
      <c r="C243" s="51">
        <v>52</v>
      </c>
      <c r="D243" s="51">
        <v>52</v>
      </c>
      <c r="E243" s="51"/>
      <c r="F243" s="52">
        <f t="shared" si="13"/>
        <v>100</v>
      </c>
      <c r="G243" s="11"/>
      <c r="H243" s="52"/>
    </row>
    <row r="244" s="45" customFormat="1" ht="17.1" customHeight="1" spans="1:8">
      <c r="A244" s="11" t="s">
        <v>288</v>
      </c>
      <c r="B244" s="51"/>
      <c r="C244" s="51">
        <v>50</v>
      </c>
      <c r="D244" s="51">
        <v>50</v>
      </c>
      <c r="E244" s="51"/>
      <c r="F244" s="52">
        <f t="shared" si="13"/>
        <v>100</v>
      </c>
      <c r="G244" s="11"/>
      <c r="H244" s="52"/>
    </row>
    <row r="245" s="45" customFormat="1" ht="17.1" customHeight="1" spans="1:8">
      <c r="A245" s="11" t="s">
        <v>289</v>
      </c>
      <c r="B245" s="51">
        <v>602</v>
      </c>
      <c r="C245" s="51"/>
      <c r="D245" s="51">
        <v>0</v>
      </c>
      <c r="E245" s="51">
        <v>674</v>
      </c>
      <c r="F245" s="52"/>
      <c r="G245" s="11">
        <v>1151</v>
      </c>
      <c r="H245" s="52">
        <f t="shared" si="12"/>
        <v>-100</v>
      </c>
    </row>
    <row r="246" s="45" customFormat="1" ht="17.1" customHeight="1" spans="1:8">
      <c r="A246" s="11" t="s">
        <v>290</v>
      </c>
      <c r="B246" s="51">
        <f>SUM(B247:B250)</f>
        <v>4243</v>
      </c>
      <c r="C246" s="51">
        <f>SUM(C247:C250)</f>
        <v>4626</v>
      </c>
      <c r="D246" s="51">
        <f>SUM(D247:D250)</f>
        <v>4531</v>
      </c>
      <c r="E246" s="51">
        <f>SUM(E247:E250)</f>
        <v>4175</v>
      </c>
      <c r="F246" s="52">
        <f t="shared" si="13"/>
        <v>97.9463899697363</v>
      </c>
      <c r="G246" s="11">
        <v>2230</v>
      </c>
      <c r="H246" s="52">
        <f t="shared" si="12"/>
        <v>8.52694610778443</v>
      </c>
    </row>
    <row r="247" s="45" customFormat="1" ht="17.1" customHeight="1" spans="1:8">
      <c r="A247" s="11" t="s">
        <v>291</v>
      </c>
      <c r="B247" s="51">
        <v>1000</v>
      </c>
      <c r="C247" s="51">
        <v>1000</v>
      </c>
      <c r="D247" s="51">
        <v>903</v>
      </c>
      <c r="E247" s="51">
        <v>980</v>
      </c>
      <c r="F247" s="52">
        <f t="shared" si="13"/>
        <v>90.3</v>
      </c>
      <c r="G247" s="11">
        <v>618</v>
      </c>
      <c r="H247" s="52">
        <f t="shared" si="12"/>
        <v>-7.85714285714286</v>
      </c>
    </row>
    <row r="248" s="45" customFormat="1" ht="17.1" customHeight="1" spans="1:8">
      <c r="A248" s="11" t="s">
        <v>292</v>
      </c>
      <c r="B248" s="51"/>
      <c r="C248" s="51"/>
      <c r="D248" s="51">
        <v>0</v>
      </c>
      <c r="E248" s="51"/>
      <c r="F248" s="52"/>
      <c r="G248" s="11"/>
      <c r="H248" s="52"/>
    </row>
    <row r="249" s="45" customFormat="1" ht="17.1" customHeight="1" spans="1:8">
      <c r="A249" s="11" t="s">
        <v>293</v>
      </c>
      <c r="B249" s="51">
        <v>1171</v>
      </c>
      <c r="C249" s="51">
        <v>1171</v>
      </c>
      <c r="D249" s="51">
        <v>1171</v>
      </c>
      <c r="E249" s="51">
        <v>898</v>
      </c>
      <c r="F249" s="52">
        <f t="shared" si="13"/>
        <v>100</v>
      </c>
      <c r="G249" s="11"/>
      <c r="H249" s="52">
        <f t="shared" si="12"/>
        <v>30.4008908685969</v>
      </c>
    </row>
    <row r="250" s="45" customFormat="1" ht="17.1" customHeight="1" spans="1:8">
      <c r="A250" s="11" t="s">
        <v>294</v>
      </c>
      <c r="B250" s="51">
        <v>2072</v>
      </c>
      <c r="C250" s="51">
        <v>2455</v>
      </c>
      <c r="D250" s="51">
        <v>2457</v>
      </c>
      <c r="E250" s="51">
        <v>2297</v>
      </c>
      <c r="F250" s="52">
        <f t="shared" si="13"/>
        <v>100.081466395112</v>
      </c>
      <c r="G250" s="11">
        <v>1612</v>
      </c>
      <c r="H250" s="52">
        <f t="shared" si="12"/>
        <v>6.96560731388768</v>
      </c>
    </row>
    <row r="251" s="45" customFormat="1" ht="17.1" customHeight="1" spans="1:8">
      <c r="A251" s="11" t="s">
        <v>295</v>
      </c>
      <c r="B251" s="51">
        <f>SUM(B252:B257)</f>
        <v>697</v>
      </c>
      <c r="C251" s="51">
        <f>SUM(C252:C257)</f>
        <v>686</v>
      </c>
      <c r="D251" s="51">
        <f>SUM(D252:D257)</f>
        <v>737</v>
      </c>
      <c r="E251" s="51">
        <f>SUM(E252:E257)</f>
        <v>566</v>
      </c>
      <c r="F251" s="52">
        <f t="shared" si="13"/>
        <v>107.434402332362</v>
      </c>
      <c r="G251" s="11">
        <v>116</v>
      </c>
      <c r="H251" s="52">
        <f t="shared" si="12"/>
        <v>30.2120141342756</v>
      </c>
    </row>
    <row r="252" s="45" customFormat="1" ht="17.1" customHeight="1" spans="1:8">
      <c r="A252" s="11" t="s">
        <v>296</v>
      </c>
      <c r="B252" s="51">
        <v>537</v>
      </c>
      <c r="C252" s="51">
        <v>537</v>
      </c>
      <c r="D252" s="51">
        <v>537</v>
      </c>
      <c r="E252" s="51">
        <v>436</v>
      </c>
      <c r="F252" s="52">
        <f t="shared" si="13"/>
        <v>100</v>
      </c>
      <c r="G252" s="11"/>
      <c r="H252" s="52">
        <f t="shared" si="12"/>
        <v>23.1651376146789</v>
      </c>
    </row>
    <row r="253" s="45" customFormat="1" ht="17.1" customHeight="1" spans="1:8">
      <c r="A253" s="11" t="s">
        <v>297</v>
      </c>
      <c r="B253" s="51">
        <v>88</v>
      </c>
      <c r="C253" s="51">
        <v>79</v>
      </c>
      <c r="D253" s="51">
        <v>49</v>
      </c>
      <c r="E253" s="51">
        <v>88</v>
      </c>
      <c r="F253" s="52">
        <f t="shared" si="13"/>
        <v>62.0253164556962</v>
      </c>
      <c r="G253" s="11">
        <v>75</v>
      </c>
      <c r="H253" s="52">
        <f t="shared" si="12"/>
        <v>-44.3181818181818</v>
      </c>
    </row>
    <row r="254" s="45" customFormat="1" ht="17.1" customHeight="1" spans="1:8">
      <c r="A254" s="11" t="s">
        <v>298</v>
      </c>
      <c r="B254" s="51">
        <v>14</v>
      </c>
      <c r="C254" s="51">
        <v>12</v>
      </c>
      <c r="D254" s="51">
        <v>12</v>
      </c>
      <c r="E254" s="51">
        <v>13</v>
      </c>
      <c r="F254" s="52">
        <f t="shared" si="13"/>
        <v>100</v>
      </c>
      <c r="G254" s="11">
        <v>10</v>
      </c>
      <c r="H254" s="52">
        <f t="shared" si="12"/>
        <v>-7.69230769230769</v>
      </c>
    </row>
    <row r="255" s="45" customFormat="1" ht="17.1" customHeight="1" spans="1:8">
      <c r="A255" s="11" t="s">
        <v>299</v>
      </c>
      <c r="B255" s="51">
        <v>22</v>
      </c>
      <c r="C255" s="51">
        <v>22</v>
      </c>
      <c r="D255" s="51">
        <v>59</v>
      </c>
      <c r="E255" s="51">
        <v>29</v>
      </c>
      <c r="F255" s="52">
        <f t="shared" si="13"/>
        <v>268.181818181818</v>
      </c>
      <c r="G255" s="11">
        <v>31</v>
      </c>
      <c r="H255" s="52">
        <f t="shared" si="12"/>
        <v>103.448275862069</v>
      </c>
    </row>
    <row r="256" s="45" customFormat="1" ht="17.1" customHeight="1" spans="1:8">
      <c r="A256" s="11" t="s">
        <v>135</v>
      </c>
      <c r="B256" s="51">
        <v>36</v>
      </c>
      <c r="C256" s="51">
        <v>36</v>
      </c>
      <c r="D256" s="51">
        <v>36</v>
      </c>
      <c r="E256" s="51"/>
      <c r="F256" s="52">
        <f t="shared" si="13"/>
        <v>100</v>
      </c>
      <c r="G256" s="11"/>
      <c r="H256" s="52"/>
    </row>
    <row r="257" s="45" customFormat="1" ht="17.1" customHeight="1" spans="1:8">
      <c r="A257" s="11" t="s">
        <v>300</v>
      </c>
      <c r="B257" s="51"/>
      <c r="C257" s="51"/>
      <c r="D257" s="51">
        <v>44</v>
      </c>
      <c r="E257" s="51"/>
      <c r="F257" s="52"/>
      <c r="G257" s="11"/>
      <c r="H257" s="52"/>
    </row>
    <row r="258" s="45" customFormat="1" ht="17.1" customHeight="1" spans="1:8">
      <c r="A258" s="11" t="s">
        <v>301</v>
      </c>
      <c r="B258" s="51">
        <f>SUM(B259:B261)</f>
        <v>2517</v>
      </c>
      <c r="C258" s="51">
        <f>SUM(C259:C261)</f>
        <v>3052</v>
      </c>
      <c r="D258" s="51">
        <f>SUM(D259:D261)</f>
        <v>3017</v>
      </c>
      <c r="E258" s="51">
        <f>SUM(E259:E261)</f>
        <v>1549</v>
      </c>
      <c r="F258" s="52">
        <f t="shared" si="13"/>
        <v>98.8532110091743</v>
      </c>
      <c r="G258" s="11">
        <v>652</v>
      </c>
      <c r="H258" s="52">
        <f t="shared" si="12"/>
        <v>94.770819883796</v>
      </c>
    </row>
    <row r="259" s="45" customFormat="1" ht="17.1" customHeight="1" spans="1:8">
      <c r="A259" s="11" t="s">
        <v>302</v>
      </c>
      <c r="B259" s="51">
        <v>917</v>
      </c>
      <c r="C259" s="51">
        <v>714</v>
      </c>
      <c r="D259" s="51">
        <v>680</v>
      </c>
      <c r="E259" s="51">
        <v>422</v>
      </c>
      <c r="F259" s="52">
        <f t="shared" si="13"/>
        <v>95.2380952380952</v>
      </c>
      <c r="G259" s="11">
        <v>94</v>
      </c>
      <c r="H259" s="52">
        <f t="shared" si="12"/>
        <v>61.1374407582938</v>
      </c>
    </row>
    <row r="260" s="45" customFormat="1" ht="17.1" customHeight="1" spans="1:8">
      <c r="A260" s="11" t="s">
        <v>303</v>
      </c>
      <c r="B260" s="51">
        <v>1354</v>
      </c>
      <c r="C260" s="51">
        <v>2092</v>
      </c>
      <c r="D260" s="51">
        <v>2091</v>
      </c>
      <c r="E260" s="51">
        <v>895</v>
      </c>
      <c r="F260" s="52">
        <f t="shared" si="13"/>
        <v>99.9521988527725</v>
      </c>
      <c r="G260" s="11">
        <v>94</v>
      </c>
      <c r="H260" s="52">
        <f t="shared" si="12"/>
        <v>133.631284916201</v>
      </c>
    </row>
    <row r="261" s="45" customFormat="1" ht="17.1" customHeight="1" spans="1:8">
      <c r="A261" s="11" t="s">
        <v>304</v>
      </c>
      <c r="B261" s="51">
        <v>246</v>
      </c>
      <c r="C261" s="51">
        <v>246</v>
      </c>
      <c r="D261" s="51">
        <v>246</v>
      </c>
      <c r="E261" s="51">
        <v>232</v>
      </c>
      <c r="F261" s="52">
        <f t="shared" si="13"/>
        <v>100</v>
      </c>
      <c r="G261" s="11">
        <v>250</v>
      </c>
      <c r="H261" s="52">
        <f t="shared" si="12"/>
        <v>6.03448275862069</v>
      </c>
    </row>
    <row r="262" s="45" customFormat="1" ht="17.1" customHeight="1" spans="1:8">
      <c r="A262" s="11" t="s">
        <v>305</v>
      </c>
      <c r="B262" s="51">
        <f>SUM(B263:B268)</f>
        <v>4272</v>
      </c>
      <c r="C262" s="51">
        <f>SUM(C263:C268)</f>
        <v>5160</v>
      </c>
      <c r="D262" s="51">
        <f>SUM(D263:D268)</f>
        <v>5133</v>
      </c>
      <c r="E262" s="51">
        <f>SUM(E263:E268)</f>
        <v>3064</v>
      </c>
      <c r="F262" s="52">
        <f t="shared" si="13"/>
        <v>99.4767441860465</v>
      </c>
      <c r="G262" s="11">
        <v>2380</v>
      </c>
      <c r="H262" s="52">
        <f t="shared" si="12"/>
        <v>67.5261096605744</v>
      </c>
    </row>
    <row r="263" s="45" customFormat="1" ht="17.1" customHeight="1" spans="1:8">
      <c r="A263" s="11" t="s">
        <v>93</v>
      </c>
      <c r="B263" s="51">
        <v>162</v>
      </c>
      <c r="C263" s="51">
        <v>162</v>
      </c>
      <c r="D263" s="51">
        <v>138</v>
      </c>
      <c r="E263" s="51">
        <v>163</v>
      </c>
      <c r="F263" s="52">
        <f t="shared" si="13"/>
        <v>85.1851851851852</v>
      </c>
      <c r="G263" s="11">
        <v>117</v>
      </c>
      <c r="H263" s="52">
        <f t="shared" ref="H263:H326" si="14">(D263-E263)/E263*100</f>
        <v>-15.3374233128834</v>
      </c>
    </row>
    <row r="264" s="45" customFormat="1" ht="17.1" customHeight="1" spans="1:8">
      <c r="A264" s="11" t="s">
        <v>306</v>
      </c>
      <c r="B264" s="51">
        <v>314</v>
      </c>
      <c r="C264" s="51">
        <v>362</v>
      </c>
      <c r="D264" s="51">
        <v>362</v>
      </c>
      <c r="E264" s="51">
        <v>190</v>
      </c>
      <c r="F264" s="52">
        <f t="shared" si="13"/>
        <v>100</v>
      </c>
      <c r="G264" s="11">
        <v>271</v>
      </c>
      <c r="H264" s="52">
        <f t="shared" si="14"/>
        <v>90.5263157894737</v>
      </c>
    </row>
    <row r="265" s="45" customFormat="1" ht="17.1" customHeight="1" spans="1:8">
      <c r="A265" s="11" t="s">
        <v>307</v>
      </c>
      <c r="B265" s="51">
        <v>315</v>
      </c>
      <c r="C265" s="51">
        <v>315</v>
      </c>
      <c r="D265" s="51">
        <v>311</v>
      </c>
      <c r="E265" s="51">
        <v>303</v>
      </c>
      <c r="F265" s="52">
        <f t="shared" si="13"/>
        <v>98.7301587301587</v>
      </c>
      <c r="G265" s="11">
        <v>1262</v>
      </c>
      <c r="H265" s="52">
        <f t="shared" si="14"/>
        <v>2.64026402640264</v>
      </c>
    </row>
    <row r="266" s="45" customFormat="1" ht="17.1" customHeight="1" spans="1:8">
      <c r="A266" s="11" t="s">
        <v>308</v>
      </c>
      <c r="B266" s="51">
        <v>4</v>
      </c>
      <c r="C266" s="51">
        <v>4</v>
      </c>
      <c r="D266" s="51">
        <v>4</v>
      </c>
      <c r="E266" s="51">
        <v>59</v>
      </c>
      <c r="F266" s="52">
        <f t="shared" si="13"/>
        <v>100</v>
      </c>
      <c r="G266" s="11">
        <v>20</v>
      </c>
      <c r="H266" s="52">
        <f t="shared" si="14"/>
        <v>-93.2203389830508</v>
      </c>
    </row>
    <row r="267" s="45" customFormat="1" ht="17.1" customHeight="1" spans="1:8">
      <c r="A267" s="11" t="s">
        <v>309</v>
      </c>
      <c r="B267" s="51">
        <v>2860</v>
      </c>
      <c r="C267" s="51">
        <v>3063</v>
      </c>
      <c r="D267" s="51">
        <v>3063</v>
      </c>
      <c r="E267" s="51">
        <v>1848</v>
      </c>
      <c r="F267" s="52">
        <f t="shared" ref="F267:F330" si="15">D267/C267*100</f>
        <v>100</v>
      </c>
      <c r="G267" s="11"/>
      <c r="H267" s="52">
        <f t="shared" si="14"/>
        <v>65.7467532467532</v>
      </c>
    </row>
    <row r="268" s="45" customFormat="1" ht="17.1" customHeight="1" spans="1:8">
      <c r="A268" s="11" t="s">
        <v>310</v>
      </c>
      <c r="B268" s="51">
        <v>617</v>
      </c>
      <c r="C268" s="51">
        <v>1254</v>
      </c>
      <c r="D268" s="51">
        <v>1255</v>
      </c>
      <c r="E268" s="51">
        <v>501</v>
      </c>
      <c r="F268" s="52">
        <f t="shared" si="15"/>
        <v>100.079744816587</v>
      </c>
      <c r="G268" s="11">
        <v>710</v>
      </c>
      <c r="H268" s="52">
        <f t="shared" si="14"/>
        <v>150.499001996008</v>
      </c>
    </row>
    <row r="269" s="45" customFormat="1" ht="17.1" customHeight="1" spans="1:8">
      <c r="A269" s="11" t="s">
        <v>311</v>
      </c>
      <c r="B269" s="51"/>
      <c r="C269" s="51"/>
      <c r="D269" s="51">
        <v>0</v>
      </c>
      <c r="E269" s="51">
        <v>44</v>
      </c>
      <c r="F269" s="52"/>
      <c r="G269" s="11">
        <v>50</v>
      </c>
      <c r="H269" s="52">
        <f t="shared" si="14"/>
        <v>-100</v>
      </c>
    </row>
    <row r="270" s="45" customFormat="1" ht="17.1" customHeight="1" spans="1:8">
      <c r="A270" s="11" t="s">
        <v>312</v>
      </c>
      <c r="B270" s="51"/>
      <c r="C270" s="51"/>
      <c r="D270" s="51">
        <v>0</v>
      </c>
      <c r="E270" s="51">
        <v>44</v>
      </c>
      <c r="F270" s="52"/>
      <c r="G270" s="11">
        <v>50</v>
      </c>
      <c r="H270" s="52">
        <f t="shared" si="14"/>
        <v>-100</v>
      </c>
    </row>
    <row r="271" s="45" customFormat="1" ht="17.1" customHeight="1" spans="1:8">
      <c r="A271" s="11" t="s">
        <v>313</v>
      </c>
      <c r="B271" s="51">
        <f>SUM(B272:B273)</f>
        <v>76</v>
      </c>
      <c r="C271" s="51">
        <f>SUM(C272:C273)</f>
        <v>76</v>
      </c>
      <c r="D271" s="51">
        <f>SUM(D272:D273)</f>
        <v>77</v>
      </c>
      <c r="E271" s="51">
        <f>SUM(E272:E273)</f>
        <v>75</v>
      </c>
      <c r="F271" s="52">
        <f t="shared" si="15"/>
        <v>101.315789473684</v>
      </c>
      <c r="G271" s="11">
        <v>63</v>
      </c>
      <c r="H271" s="52">
        <f t="shared" si="14"/>
        <v>2.66666666666667</v>
      </c>
    </row>
    <row r="272" s="45" customFormat="1" ht="17.1" customHeight="1" spans="1:8">
      <c r="A272" s="11" t="s">
        <v>93</v>
      </c>
      <c r="B272" s="51">
        <v>58</v>
      </c>
      <c r="C272" s="51">
        <v>58</v>
      </c>
      <c r="D272" s="51">
        <v>58</v>
      </c>
      <c r="E272" s="51">
        <v>55</v>
      </c>
      <c r="F272" s="52">
        <f t="shared" si="15"/>
        <v>100</v>
      </c>
      <c r="G272" s="11">
        <v>38</v>
      </c>
      <c r="H272" s="52">
        <f t="shared" si="14"/>
        <v>5.45454545454545</v>
      </c>
    </row>
    <row r="273" s="45" customFormat="1" ht="17.1" customHeight="1" spans="1:8">
      <c r="A273" s="11" t="s">
        <v>314</v>
      </c>
      <c r="B273" s="51">
        <v>18</v>
      </c>
      <c r="C273" s="51">
        <v>18</v>
      </c>
      <c r="D273" s="51">
        <v>19</v>
      </c>
      <c r="E273" s="51">
        <v>20</v>
      </c>
      <c r="F273" s="52">
        <f t="shared" si="15"/>
        <v>105.555555555556</v>
      </c>
      <c r="G273" s="11">
        <v>25</v>
      </c>
      <c r="H273" s="52">
        <f t="shared" si="14"/>
        <v>-5</v>
      </c>
    </row>
    <row r="274" s="45" customFormat="1" ht="17.1" customHeight="1" spans="1:8">
      <c r="A274" s="11" t="s">
        <v>315</v>
      </c>
      <c r="B274" s="51">
        <v>6291</v>
      </c>
      <c r="C274" s="51">
        <v>4596</v>
      </c>
      <c r="D274" s="51">
        <f>D275</f>
        <v>4565</v>
      </c>
      <c r="E274" s="51">
        <v>6209</v>
      </c>
      <c r="F274" s="52">
        <f t="shared" si="15"/>
        <v>99.325500435161</v>
      </c>
      <c r="G274" s="11">
        <v>3140</v>
      </c>
      <c r="H274" s="52">
        <f t="shared" si="14"/>
        <v>-26.4776936704783</v>
      </c>
    </row>
    <row r="275" s="45" customFormat="1" ht="17.1" customHeight="1" spans="1:8">
      <c r="A275" s="11" t="s">
        <v>316</v>
      </c>
      <c r="B275" s="51">
        <v>6291</v>
      </c>
      <c r="C275" s="51">
        <v>4596</v>
      </c>
      <c r="D275" s="51">
        <v>4565</v>
      </c>
      <c r="E275" s="51">
        <v>6209</v>
      </c>
      <c r="F275" s="52">
        <f t="shared" si="15"/>
        <v>99.325500435161</v>
      </c>
      <c r="G275" s="11">
        <v>3140</v>
      </c>
      <c r="H275" s="52">
        <f t="shared" si="14"/>
        <v>-26.4776936704783</v>
      </c>
    </row>
    <row r="276" s="45" customFormat="1" ht="17.1" customHeight="1" spans="1:8">
      <c r="A276" s="11" t="s">
        <v>317</v>
      </c>
      <c r="B276" s="51">
        <v>130</v>
      </c>
      <c r="C276" s="51">
        <v>1270</v>
      </c>
      <c r="D276" s="51">
        <f>D277+D278</f>
        <v>1395</v>
      </c>
      <c r="E276" s="51">
        <v>176</v>
      </c>
      <c r="F276" s="52">
        <f t="shared" si="15"/>
        <v>109.842519685039</v>
      </c>
      <c r="G276" s="11">
        <v>318</v>
      </c>
      <c r="H276" s="52">
        <f t="shared" si="14"/>
        <v>692.613636363636</v>
      </c>
    </row>
    <row r="277" s="45" customFormat="1" ht="17.1" customHeight="1" spans="1:8">
      <c r="A277" s="11" t="s">
        <v>318</v>
      </c>
      <c r="B277" s="51">
        <v>130</v>
      </c>
      <c r="C277" s="51">
        <v>1270</v>
      </c>
      <c r="D277" s="51">
        <v>1395</v>
      </c>
      <c r="E277" s="51">
        <v>156</v>
      </c>
      <c r="F277" s="52">
        <f t="shared" si="15"/>
        <v>109.842519685039</v>
      </c>
      <c r="G277" s="11">
        <v>290</v>
      </c>
      <c r="H277" s="52">
        <f t="shared" si="14"/>
        <v>794.230769230769</v>
      </c>
    </row>
    <row r="278" s="45" customFormat="1" ht="17.1" customHeight="1" spans="1:8">
      <c r="A278" s="11" t="s">
        <v>319</v>
      </c>
      <c r="B278" s="51"/>
      <c r="C278" s="51"/>
      <c r="D278" s="51">
        <v>0</v>
      </c>
      <c r="E278" s="51">
        <v>20</v>
      </c>
      <c r="F278" s="52"/>
      <c r="G278" s="11">
        <v>28</v>
      </c>
      <c r="H278" s="52">
        <f t="shared" si="14"/>
        <v>-100</v>
      </c>
    </row>
    <row r="279" s="45" customFormat="1" ht="17.1" customHeight="1" spans="1:8">
      <c r="A279" s="11" t="s">
        <v>320</v>
      </c>
      <c r="B279" s="51">
        <v>680</v>
      </c>
      <c r="C279" s="51">
        <v>440</v>
      </c>
      <c r="D279" s="51">
        <f>D280</f>
        <v>506</v>
      </c>
      <c r="E279" s="51">
        <v>406</v>
      </c>
      <c r="F279" s="52">
        <f t="shared" si="15"/>
        <v>115</v>
      </c>
      <c r="G279" s="11"/>
      <c r="H279" s="52">
        <f t="shared" si="14"/>
        <v>24.6305418719212</v>
      </c>
    </row>
    <row r="280" s="45" customFormat="1" ht="17.1" customHeight="1" spans="1:8">
      <c r="A280" s="11" t="s">
        <v>321</v>
      </c>
      <c r="B280" s="51">
        <v>680</v>
      </c>
      <c r="C280" s="51">
        <v>440</v>
      </c>
      <c r="D280" s="51">
        <v>506</v>
      </c>
      <c r="E280" s="51">
        <v>406</v>
      </c>
      <c r="F280" s="52">
        <f t="shared" si="15"/>
        <v>115</v>
      </c>
      <c r="G280" s="11"/>
      <c r="H280" s="52">
        <f t="shared" si="14"/>
        <v>24.6305418719212</v>
      </c>
    </row>
    <row r="281" s="45" customFormat="1" ht="17.1" customHeight="1" spans="1:8">
      <c r="A281" s="11" t="s">
        <v>322</v>
      </c>
      <c r="B281" s="51">
        <v>1359</v>
      </c>
      <c r="C281" s="51">
        <v>1129</v>
      </c>
      <c r="D281" s="51">
        <f>D282</f>
        <v>1324</v>
      </c>
      <c r="E281" s="51">
        <v>1056</v>
      </c>
      <c r="F281" s="52">
        <f t="shared" si="15"/>
        <v>117.271922054916</v>
      </c>
      <c r="G281" s="11">
        <v>406</v>
      </c>
      <c r="H281" s="52">
        <f t="shared" si="14"/>
        <v>25.3787878787879</v>
      </c>
    </row>
    <row r="282" s="45" customFormat="1" ht="17.1" customHeight="1" spans="1:8">
      <c r="A282" s="11" t="s">
        <v>323</v>
      </c>
      <c r="B282" s="51">
        <v>1359</v>
      </c>
      <c r="C282" s="51">
        <v>1129</v>
      </c>
      <c r="D282" s="51">
        <v>1324</v>
      </c>
      <c r="E282" s="51">
        <v>1056</v>
      </c>
      <c r="F282" s="52">
        <f t="shared" si="15"/>
        <v>117.271922054916</v>
      </c>
      <c r="G282" s="11">
        <v>406</v>
      </c>
      <c r="H282" s="52">
        <f t="shared" si="14"/>
        <v>25.3787878787879</v>
      </c>
    </row>
    <row r="283" s="45" customFormat="1" ht="17.1" customHeight="1" spans="1:8">
      <c r="A283" s="11" t="s">
        <v>324</v>
      </c>
      <c r="B283" s="51">
        <f>SUM(B284:B285)</f>
        <v>16249</v>
      </c>
      <c r="C283" s="51">
        <f>SUM(C284:C285)</f>
        <v>16517</v>
      </c>
      <c r="D283" s="51">
        <f>SUM(D284:D285)</f>
        <v>16187</v>
      </c>
      <c r="E283" s="51">
        <f>SUM(E284:E285)</f>
        <v>23158</v>
      </c>
      <c r="F283" s="52">
        <f t="shared" si="15"/>
        <v>98.0020584851971</v>
      </c>
      <c r="G283" s="11">
        <v>9156</v>
      </c>
      <c r="H283" s="52">
        <f t="shared" si="14"/>
        <v>-30.1019086276881</v>
      </c>
    </row>
    <row r="284" s="45" customFormat="1" ht="17.1" customHeight="1" spans="1:8">
      <c r="A284" s="11" t="s">
        <v>325</v>
      </c>
      <c r="B284" s="51">
        <v>2817</v>
      </c>
      <c r="C284" s="51">
        <v>3085</v>
      </c>
      <c r="D284" s="51">
        <v>2755</v>
      </c>
      <c r="E284" s="51">
        <v>10629</v>
      </c>
      <c r="F284" s="52">
        <f t="shared" si="15"/>
        <v>89.3030794165316</v>
      </c>
      <c r="G284" s="11">
        <v>0</v>
      </c>
      <c r="H284" s="52">
        <f t="shared" si="14"/>
        <v>-74.0803462225985</v>
      </c>
    </row>
    <row r="285" s="45" customFormat="1" ht="17.1" customHeight="1" spans="1:8">
      <c r="A285" s="11" t="s">
        <v>326</v>
      </c>
      <c r="B285" s="51">
        <v>13432</v>
      </c>
      <c r="C285" s="51">
        <v>13432</v>
      </c>
      <c r="D285" s="51">
        <v>13432</v>
      </c>
      <c r="E285" s="51">
        <v>12529</v>
      </c>
      <c r="F285" s="52">
        <f t="shared" si="15"/>
        <v>100</v>
      </c>
      <c r="G285" s="11">
        <v>9156</v>
      </c>
      <c r="H285" s="52">
        <f t="shared" si="14"/>
        <v>7.20727911245909</v>
      </c>
    </row>
    <row r="286" s="45" customFormat="1" ht="17.1" customHeight="1" spans="1:8">
      <c r="A286" s="11" t="s">
        <v>327</v>
      </c>
      <c r="B286" s="51">
        <f>SUM(B287:B289)</f>
        <v>1000</v>
      </c>
      <c r="C286" s="51">
        <f>SUM(C287:C289)</f>
        <v>21459</v>
      </c>
      <c r="D286" s="51">
        <f>SUM(D287:D289)</f>
        <v>21459</v>
      </c>
      <c r="E286" s="51">
        <f>SUM(E287:E289)</f>
        <v>0</v>
      </c>
      <c r="F286" s="52">
        <f t="shared" si="15"/>
        <v>100</v>
      </c>
      <c r="G286" s="11"/>
      <c r="H286" s="52"/>
    </row>
    <row r="287" s="45" customFormat="1" ht="17.1" customHeight="1" spans="1:8">
      <c r="A287" s="11" t="s">
        <v>328</v>
      </c>
      <c r="B287" s="51"/>
      <c r="C287" s="51">
        <v>600</v>
      </c>
      <c r="D287" s="51">
        <v>600</v>
      </c>
      <c r="E287" s="51"/>
      <c r="F287" s="52">
        <f t="shared" si="15"/>
        <v>100</v>
      </c>
      <c r="G287" s="11"/>
      <c r="H287" s="52"/>
    </row>
    <row r="288" s="45" customFormat="1" ht="17.1" customHeight="1" spans="1:8">
      <c r="A288" s="11" t="s">
        <v>329</v>
      </c>
      <c r="B288" s="51">
        <v>1000</v>
      </c>
      <c r="C288" s="51">
        <v>500</v>
      </c>
      <c r="D288" s="51">
        <v>500</v>
      </c>
      <c r="E288" s="51"/>
      <c r="F288" s="52">
        <f t="shared" si="15"/>
        <v>100</v>
      </c>
      <c r="G288" s="11"/>
      <c r="H288" s="52"/>
    </row>
    <row r="289" s="45" customFormat="1" ht="17.1" customHeight="1" spans="1:8">
      <c r="A289" s="11" t="s">
        <v>330</v>
      </c>
      <c r="B289" s="51"/>
      <c r="C289" s="51">
        <v>20359</v>
      </c>
      <c r="D289" s="51">
        <v>20359</v>
      </c>
      <c r="E289" s="51"/>
      <c r="F289" s="52">
        <f t="shared" si="15"/>
        <v>100</v>
      </c>
      <c r="G289" s="11"/>
      <c r="H289" s="52"/>
    </row>
    <row r="290" s="45" customFormat="1" ht="17.1" customHeight="1" spans="1:8">
      <c r="A290" s="11" t="s">
        <v>331</v>
      </c>
      <c r="B290" s="51">
        <f>SUM(B291:B294)</f>
        <v>82</v>
      </c>
      <c r="C290" s="51">
        <f>SUM(C291:C294)</f>
        <v>213</v>
      </c>
      <c r="D290" s="51">
        <f>SUM(D291:D294)</f>
        <v>349</v>
      </c>
      <c r="E290" s="51"/>
      <c r="F290" s="52">
        <f t="shared" si="15"/>
        <v>163.849765258216</v>
      </c>
      <c r="G290" s="11"/>
      <c r="H290" s="52"/>
    </row>
    <row r="291" s="45" customFormat="1" ht="17.1" customHeight="1" spans="1:8">
      <c r="A291" s="11" t="s">
        <v>93</v>
      </c>
      <c r="B291" s="51"/>
      <c r="C291" s="51"/>
      <c r="D291" s="51">
        <v>136</v>
      </c>
      <c r="E291" s="51"/>
      <c r="F291" s="52"/>
      <c r="G291" s="11"/>
      <c r="H291" s="52"/>
    </row>
    <row r="292" s="45" customFormat="1" ht="17.1" customHeight="1" spans="1:8">
      <c r="A292" s="11" t="s">
        <v>106</v>
      </c>
      <c r="B292" s="51"/>
      <c r="C292" s="51">
        <v>15</v>
      </c>
      <c r="D292" s="51">
        <v>15</v>
      </c>
      <c r="E292" s="51"/>
      <c r="F292" s="52">
        <f t="shared" si="15"/>
        <v>100</v>
      </c>
      <c r="G292" s="11"/>
      <c r="H292" s="52"/>
    </row>
    <row r="293" s="45" customFormat="1" ht="17.1" customHeight="1" spans="1:8">
      <c r="A293" s="11" t="s">
        <v>270</v>
      </c>
      <c r="B293" s="51">
        <v>82</v>
      </c>
      <c r="C293" s="51">
        <v>110</v>
      </c>
      <c r="D293" s="51">
        <v>110</v>
      </c>
      <c r="E293" s="51"/>
      <c r="F293" s="52">
        <f t="shared" si="15"/>
        <v>100</v>
      </c>
      <c r="G293" s="11"/>
      <c r="H293" s="52"/>
    </row>
    <row r="294" s="45" customFormat="1" ht="17.1" customHeight="1" spans="1:8">
      <c r="A294" s="11" t="s">
        <v>332</v>
      </c>
      <c r="B294" s="51"/>
      <c r="C294" s="51">
        <v>88</v>
      </c>
      <c r="D294" s="51">
        <v>88</v>
      </c>
      <c r="E294" s="51"/>
      <c r="F294" s="52">
        <f t="shared" si="15"/>
        <v>100</v>
      </c>
      <c r="G294" s="11"/>
      <c r="H294" s="52"/>
    </row>
    <row r="295" s="45" customFormat="1" ht="17.1" customHeight="1" spans="1:8">
      <c r="A295" s="11" t="s">
        <v>333</v>
      </c>
      <c r="B295" s="51">
        <v>1226</v>
      </c>
      <c r="C295" s="51">
        <v>577</v>
      </c>
      <c r="D295" s="51">
        <f>D296</f>
        <v>13524</v>
      </c>
      <c r="E295" s="51">
        <v>1209</v>
      </c>
      <c r="F295" s="52">
        <f t="shared" si="15"/>
        <v>2343.84748700173</v>
      </c>
      <c r="G295" s="11">
        <v>441</v>
      </c>
      <c r="H295" s="52">
        <f t="shared" si="14"/>
        <v>1018.61042183623</v>
      </c>
    </row>
    <row r="296" s="45" customFormat="1" ht="17.1" customHeight="1" spans="1:8">
      <c r="A296" s="11" t="s">
        <v>334</v>
      </c>
      <c r="B296" s="51">
        <v>1226</v>
      </c>
      <c r="C296" s="51">
        <v>577</v>
      </c>
      <c r="D296" s="51">
        <v>13524</v>
      </c>
      <c r="E296" s="51">
        <v>1209</v>
      </c>
      <c r="F296" s="52">
        <f t="shared" si="15"/>
        <v>2343.84748700173</v>
      </c>
      <c r="G296" s="11">
        <v>441</v>
      </c>
      <c r="H296" s="52">
        <f t="shared" si="14"/>
        <v>1018.61042183623</v>
      </c>
    </row>
    <row r="297" s="45" customFormat="1" ht="17.1" customHeight="1" spans="1:8">
      <c r="A297" s="11" t="s">
        <v>335</v>
      </c>
      <c r="B297" s="51">
        <f>B298+B301+B305+B308+B316+B318+B322+B326+B329+B331+B335+B337+B343+B345</f>
        <v>48295</v>
      </c>
      <c r="C297" s="51">
        <f>C298+C301+C305+C308+C316+C318+C322+C326+C329+C331+C335+C337+C343+C345</f>
        <v>54599</v>
      </c>
      <c r="D297" s="51">
        <f>D298+D301+D305+D308+D316+D318+D322+D326+D329+D331+D335+D337+D343+D345</f>
        <v>54803</v>
      </c>
      <c r="E297" s="51">
        <f>E298+E301+E305+E308+E316+E318+E322+E326+E329+E331+E335+E337+E343+E345</f>
        <v>62464</v>
      </c>
      <c r="F297" s="52">
        <f t="shared" si="15"/>
        <v>100.373633216726</v>
      </c>
      <c r="G297" s="11">
        <v>28954</v>
      </c>
      <c r="H297" s="52">
        <f t="shared" si="14"/>
        <v>-12.2646644467213</v>
      </c>
    </row>
    <row r="298" s="45" customFormat="1" ht="17.1" customHeight="1" spans="1:8">
      <c r="A298" s="11" t="s">
        <v>336</v>
      </c>
      <c r="B298" s="51">
        <f>SUM(B299:B300)</f>
        <v>1636</v>
      </c>
      <c r="C298" s="51">
        <f>SUM(C299:C300)</f>
        <v>1636</v>
      </c>
      <c r="D298" s="51">
        <f>SUM(D299:D300)</f>
        <v>1690</v>
      </c>
      <c r="E298" s="51">
        <f>SUM(E299:E300)</f>
        <v>1892</v>
      </c>
      <c r="F298" s="52">
        <f t="shared" si="15"/>
        <v>103.300733496333</v>
      </c>
      <c r="G298" s="11">
        <v>1507</v>
      </c>
      <c r="H298" s="52">
        <f t="shared" si="14"/>
        <v>-10.676532769556</v>
      </c>
    </row>
    <row r="299" s="45" customFormat="1" ht="17.1" customHeight="1" spans="1:8">
      <c r="A299" s="11" t="s">
        <v>93</v>
      </c>
      <c r="B299" s="51">
        <v>1570</v>
      </c>
      <c r="C299" s="51">
        <v>1570</v>
      </c>
      <c r="D299" s="51">
        <v>1619</v>
      </c>
      <c r="E299" s="51">
        <v>1720</v>
      </c>
      <c r="F299" s="52">
        <f t="shared" si="15"/>
        <v>103.12101910828</v>
      </c>
      <c r="G299" s="11">
        <v>1467</v>
      </c>
      <c r="H299" s="52">
        <f t="shared" si="14"/>
        <v>-5.87209302325581</v>
      </c>
    </row>
    <row r="300" s="45" customFormat="1" ht="17.1" customHeight="1" spans="1:8">
      <c r="A300" s="11" t="s">
        <v>337</v>
      </c>
      <c r="B300" s="51">
        <v>66</v>
      </c>
      <c r="C300" s="51">
        <v>66</v>
      </c>
      <c r="D300" s="51">
        <v>71</v>
      </c>
      <c r="E300" s="51">
        <v>172</v>
      </c>
      <c r="F300" s="52">
        <f t="shared" si="15"/>
        <v>107.575757575758</v>
      </c>
      <c r="G300" s="11">
        <v>40</v>
      </c>
      <c r="H300" s="52">
        <f t="shared" si="14"/>
        <v>-58.7209302325581</v>
      </c>
    </row>
    <row r="301" s="45" customFormat="1" ht="17.1" customHeight="1" spans="1:8">
      <c r="A301" s="11" t="s">
        <v>338</v>
      </c>
      <c r="B301" s="51">
        <f>SUM(B302:B304)</f>
        <v>1463</v>
      </c>
      <c r="C301" s="51">
        <f>SUM(C302:C304)</f>
        <v>977</v>
      </c>
      <c r="D301" s="51">
        <f>SUM(D302:D304)</f>
        <v>915</v>
      </c>
      <c r="E301" s="51">
        <f>SUM(E302:E304)</f>
        <v>16181</v>
      </c>
      <c r="F301" s="52">
        <f t="shared" si="15"/>
        <v>93.6540429887411</v>
      </c>
      <c r="G301" s="11">
        <v>608</v>
      </c>
      <c r="H301" s="52">
        <f t="shared" si="14"/>
        <v>-94.3452197021198</v>
      </c>
    </row>
    <row r="302" s="45" customFormat="1" ht="17.1" customHeight="1" spans="1:8">
      <c r="A302" s="11" t="s">
        <v>339</v>
      </c>
      <c r="B302" s="51">
        <v>160</v>
      </c>
      <c r="C302" s="51">
        <v>160</v>
      </c>
      <c r="D302" s="51">
        <v>98</v>
      </c>
      <c r="E302" s="51">
        <v>15308</v>
      </c>
      <c r="F302" s="52">
        <f t="shared" si="15"/>
        <v>61.25</v>
      </c>
      <c r="G302" s="11">
        <v>200</v>
      </c>
      <c r="H302" s="52">
        <f t="shared" si="14"/>
        <v>-99.3598118630781</v>
      </c>
    </row>
    <row r="303" s="45" customFormat="1" ht="17.1" customHeight="1" spans="1:8">
      <c r="A303" s="11" t="s">
        <v>340</v>
      </c>
      <c r="B303" s="51">
        <v>125</v>
      </c>
      <c r="C303" s="51">
        <v>164</v>
      </c>
      <c r="D303" s="51">
        <v>164</v>
      </c>
      <c r="E303" s="51">
        <v>105</v>
      </c>
      <c r="F303" s="52">
        <f t="shared" si="15"/>
        <v>100</v>
      </c>
      <c r="G303" s="11">
        <v>108</v>
      </c>
      <c r="H303" s="52">
        <f t="shared" si="14"/>
        <v>56.1904761904762</v>
      </c>
    </row>
    <row r="304" s="45" customFormat="1" ht="17.1" customHeight="1" spans="1:8">
      <c r="A304" s="11" t="s">
        <v>341</v>
      </c>
      <c r="B304" s="51">
        <v>1178</v>
      </c>
      <c r="C304" s="51">
        <v>653</v>
      </c>
      <c r="D304" s="51">
        <v>653</v>
      </c>
      <c r="E304" s="51">
        <v>768</v>
      </c>
      <c r="F304" s="52">
        <f t="shared" si="15"/>
        <v>100</v>
      </c>
      <c r="G304" s="11">
        <v>300</v>
      </c>
      <c r="H304" s="52">
        <f t="shared" si="14"/>
        <v>-14.9739583333333</v>
      </c>
    </row>
    <row r="305" s="45" customFormat="1" ht="17.1" customHeight="1" spans="1:8">
      <c r="A305" s="11" t="s">
        <v>342</v>
      </c>
      <c r="B305" s="51">
        <f>SUM(B306:B307)</f>
        <v>4304</v>
      </c>
      <c r="C305" s="51">
        <f>SUM(C306:C307)</f>
        <v>4255</v>
      </c>
      <c r="D305" s="51">
        <f>SUM(D306:D307)</f>
        <v>4237</v>
      </c>
      <c r="E305" s="51">
        <f>SUM(E306:E307)</f>
        <v>6584</v>
      </c>
      <c r="F305" s="52">
        <f t="shared" si="15"/>
        <v>99.5769682726204</v>
      </c>
      <c r="G305" s="11">
        <v>3902</v>
      </c>
      <c r="H305" s="52">
        <f t="shared" si="14"/>
        <v>-35.6470230862697</v>
      </c>
    </row>
    <row r="306" s="45" customFormat="1" ht="17.1" customHeight="1" spans="1:8">
      <c r="A306" s="11" t="s">
        <v>343</v>
      </c>
      <c r="B306" s="51">
        <v>3634</v>
      </c>
      <c r="C306" s="51">
        <v>3543</v>
      </c>
      <c r="D306" s="51">
        <v>3525</v>
      </c>
      <c r="E306" s="51">
        <v>5294</v>
      </c>
      <c r="F306" s="52">
        <f t="shared" si="15"/>
        <v>99.4919559695173</v>
      </c>
      <c r="G306" s="11">
        <v>3232</v>
      </c>
      <c r="H306" s="52">
        <f t="shared" si="14"/>
        <v>-33.4151870041556</v>
      </c>
    </row>
    <row r="307" s="45" customFormat="1" ht="17.1" customHeight="1" spans="1:8">
      <c r="A307" s="11" t="s">
        <v>344</v>
      </c>
      <c r="B307" s="51">
        <v>670</v>
      </c>
      <c r="C307" s="51">
        <v>712</v>
      </c>
      <c r="D307" s="51">
        <v>712</v>
      </c>
      <c r="E307" s="51">
        <v>1290</v>
      </c>
      <c r="F307" s="52">
        <f t="shared" si="15"/>
        <v>100</v>
      </c>
      <c r="G307" s="11">
        <v>670</v>
      </c>
      <c r="H307" s="52">
        <f t="shared" si="14"/>
        <v>-44.8062015503876</v>
      </c>
    </row>
    <row r="308" s="45" customFormat="1" ht="17.1" customHeight="1" spans="1:8">
      <c r="A308" s="11" t="s">
        <v>345</v>
      </c>
      <c r="B308" s="51">
        <f>SUM(B309:B315)</f>
        <v>3967</v>
      </c>
      <c r="C308" s="51">
        <f>SUM(C309:C315)</f>
        <v>4416</v>
      </c>
      <c r="D308" s="51">
        <f>SUM(D309:D315)</f>
        <v>4438</v>
      </c>
      <c r="E308" s="51">
        <f>SUM(E309:E315)</f>
        <v>3899</v>
      </c>
      <c r="F308" s="52">
        <f t="shared" si="15"/>
        <v>100.498188405797</v>
      </c>
      <c r="G308" s="11">
        <v>2726</v>
      </c>
      <c r="H308" s="52">
        <f t="shared" si="14"/>
        <v>13.8240574506284</v>
      </c>
    </row>
    <row r="309" s="45" customFormat="1" ht="17.1" customHeight="1" spans="1:8">
      <c r="A309" s="11" t="s">
        <v>346</v>
      </c>
      <c r="B309" s="51">
        <v>600</v>
      </c>
      <c r="C309" s="51">
        <v>600</v>
      </c>
      <c r="D309" s="51">
        <v>613</v>
      </c>
      <c r="E309" s="51">
        <v>575</v>
      </c>
      <c r="F309" s="52">
        <f t="shared" si="15"/>
        <v>102.166666666667</v>
      </c>
      <c r="G309" s="11">
        <v>390</v>
      </c>
      <c r="H309" s="52">
        <f t="shared" si="14"/>
        <v>6.60869565217391</v>
      </c>
    </row>
    <row r="310" s="45" customFormat="1" ht="17.1" customHeight="1" spans="1:8">
      <c r="A310" s="11" t="s">
        <v>347</v>
      </c>
      <c r="B310" s="51">
        <v>323</v>
      </c>
      <c r="C310" s="51">
        <v>323</v>
      </c>
      <c r="D310" s="51">
        <v>332</v>
      </c>
      <c r="E310" s="51">
        <v>308</v>
      </c>
      <c r="F310" s="52">
        <f t="shared" si="15"/>
        <v>102.786377708978</v>
      </c>
      <c r="G310" s="11">
        <v>223</v>
      </c>
      <c r="H310" s="52">
        <f t="shared" si="14"/>
        <v>7.79220779220779</v>
      </c>
    </row>
    <row r="311" s="45" customFormat="1" ht="17.1" customHeight="1" spans="1:8">
      <c r="A311" s="11" t="s">
        <v>348</v>
      </c>
      <c r="B311" s="51">
        <v>155</v>
      </c>
      <c r="C311" s="51">
        <v>155</v>
      </c>
      <c r="D311" s="51">
        <v>155</v>
      </c>
      <c r="E311" s="51">
        <v>155</v>
      </c>
      <c r="F311" s="52">
        <f t="shared" si="15"/>
        <v>100</v>
      </c>
      <c r="G311" s="11">
        <v>155</v>
      </c>
      <c r="H311" s="52">
        <f t="shared" si="14"/>
        <v>0</v>
      </c>
    </row>
    <row r="312" s="45" customFormat="1" ht="17.1" customHeight="1" spans="1:8">
      <c r="A312" s="11" t="s">
        <v>349</v>
      </c>
      <c r="B312" s="51">
        <v>2550</v>
      </c>
      <c r="C312" s="51">
        <v>2705</v>
      </c>
      <c r="D312" s="51">
        <v>2705</v>
      </c>
      <c r="E312" s="51">
        <v>2455</v>
      </c>
      <c r="F312" s="52">
        <f t="shared" si="15"/>
        <v>100</v>
      </c>
      <c r="G312" s="11">
        <v>1596</v>
      </c>
      <c r="H312" s="52">
        <f t="shared" si="14"/>
        <v>10.183299389002</v>
      </c>
    </row>
    <row r="313" s="45" customFormat="1" ht="17.1" customHeight="1" spans="1:8">
      <c r="A313" s="11" t="s">
        <v>350</v>
      </c>
      <c r="B313" s="51">
        <v>178</v>
      </c>
      <c r="C313" s="51">
        <v>257</v>
      </c>
      <c r="D313" s="51">
        <v>257</v>
      </c>
      <c r="E313" s="51">
        <v>160</v>
      </c>
      <c r="F313" s="52">
        <f t="shared" si="15"/>
        <v>100</v>
      </c>
      <c r="G313" s="11">
        <v>144</v>
      </c>
      <c r="H313" s="52">
        <f t="shared" si="14"/>
        <v>60.625</v>
      </c>
    </row>
    <row r="314" s="45" customFormat="1" ht="17.1" customHeight="1" spans="1:8">
      <c r="A314" s="11" t="s">
        <v>351</v>
      </c>
      <c r="B314" s="51">
        <v>19</v>
      </c>
      <c r="C314" s="51">
        <v>19</v>
      </c>
      <c r="D314" s="51">
        <v>19</v>
      </c>
      <c r="E314" s="51">
        <v>20</v>
      </c>
      <c r="F314" s="52">
        <f t="shared" si="15"/>
        <v>100</v>
      </c>
      <c r="G314" s="11">
        <v>15</v>
      </c>
      <c r="H314" s="52">
        <f t="shared" si="14"/>
        <v>-5</v>
      </c>
    </row>
    <row r="315" s="45" customFormat="1" ht="17.1" customHeight="1" spans="1:8">
      <c r="A315" s="11" t="s">
        <v>352</v>
      </c>
      <c r="B315" s="51">
        <v>142</v>
      </c>
      <c r="C315" s="51">
        <v>357</v>
      </c>
      <c r="D315" s="51">
        <v>357</v>
      </c>
      <c r="E315" s="51">
        <v>226</v>
      </c>
      <c r="F315" s="52">
        <f t="shared" si="15"/>
        <v>100</v>
      </c>
      <c r="G315" s="11">
        <v>203</v>
      </c>
      <c r="H315" s="52">
        <f t="shared" si="14"/>
        <v>57.9646017699115</v>
      </c>
    </row>
    <row r="316" s="45" customFormat="1" ht="17.1" customHeight="1" spans="1:8">
      <c r="A316" s="11" t="s">
        <v>353</v>
      </c>
      <c r="B316" s="51"/>
      <c r="C316" s="51">
        <v>21</v>
      </c>
      <c r="D316" s="51">
        <f>D317</f>
        <v>21</v>
      </c>
      <c r="E316" s="51">
        <v>36</v>
      </c>
      <c r="F316" s="52">
        <f t="shared" si="15"/>
        <v>100</v>
      </c>
      <c r="G316" s="11">
        <v>70</v>
      </c>
      <c r="H316" s="52">
        <f t="shared" si="14"/>
        <v>-41.6666666666667</v>
      </c>
    </row>
    <row r="317" s="45" customFormat="1" ht="17.1" customHeight="1" spans="1:8">
      <c r="A317" s="11" t="s">
        <v>354</v>
      </c>
      <c r="B317" s="51"/>
      <c r="C317" s="51">
        <v>21</v>
      </c>
      <c r="D317" s="51">
        <v>21</v>
      </c>
      <c r="E317" s="51">
        <v>36</v>
      </c>
      <c r="F317" s="52">
        <f t="shared" si="15"/>
        <v>100</v>
      </c>
      <c r="G317" s="11">
        <v>70</v>
      </c>
      <c r="H317" s="52">
        <f t="shared" si="14"/>
        <v>-41.6666666666667</v>
      </c>
    </row>
    <row r="318" s="45" customFormat="1" ht="17.1" customHeight="1" spans="1:8">
      <c r="A318" s="11" t="s">
        <v>355</v>
      </c>
      <c r="B318" s="51">
        <f>SUM(B319:B321)</f>
        <v>1289</v>
      </c>
      <c r="C318" s="51">
        <f>SUM(C319:C321)</f>
        <v>1359</v>
      </c>
      <c r="D318" s="51">
        <f>SUM(D319:D321)</f>
        <v>1282</v>
      </c>
      <c r="E318" s="51">
        <f>SUM(E319:E321)</f>
        <v>1324</v>
      </c>
      <c r="F318" s="52">
        <f t="shared" si="15"/>
        <v>94.3340691685062</v>
      </c>
      <c r="G318" s="11">
        <v>1654</v>
      </c>
      <c r="H318" s="52">
        <f t="shared" si="14"/>
        <v>-3.17220543806647</v>
      </c>
    </row>
    <row r="319" s="45" customFormat="1" ht="17.1" customHeight="1" spans="1:8">
      <c r="A319" s="11" t="s">
        <v>356</v>
      </c>
      <c r="B319" s="51">
        <v>494</v>
      </c>
      <c r="C319" s="51">
        <v>494</v>
      </c>
      <c r="D319" s="51">
        <v>215</v>
      </c>
      <c r="E319" s="51">
        <v>581</v>
      </c>
      <c r="F319" s="52">
        <f t="shared" si="15"/>
        <v>43.5222672064777</v>
      </c>
      <c r="G319" s="11">
        <v>375</v>
      </c>
      <c r="H319" s="52">
        <f t="shared" si="14"/>
        <v>-62.9948364888124</v>
      </c>
    </row>
    <row r="320" s="45" customFormat="1" ht="17.1" customHeight="1" spans="1:8">
      <c r="A320" s="11" t="s">
        <v>357</v>
      </c>
      <c r="B320" s="51">
        <v>795</v>
      </c>
      <c r="C320" s="51">
        <v>865</v>
      </c>
      <c r="D320" s="51">
        <v>1027</v>
      </c>
      <c r="E320" s="51">
        <v>743</v>
      </c>
      <c r="F320" s="52">
        <f t="shared" si="15"/>
        <v>118.728323699422</v>
      </c>
      <c r="G320" s="11">
        <v>1236</v>
      </c>
      <c r="H320" s="52">
        <f t="shared" si="14"/>
        <v>38.2234185733513</v>
      </c>
    </row>
    <row r="321" s="45" customFormat="1" ht="17.1" customHeight="1" spans="1:8">
      <c r="A321" s="11" t="s">
        <v>358</v>
      </c>
      <c r="B321" s="51"/>
      <c r="C321" s="51"/>
      <c r="D321" s="51">
        <v>40</v>
      </c>
      <c r="E321" s="51"/>
      <c r="F321" s="52"/>
      <c r="G321" s="11">
        <v>43</v>
      </c>
      <c r="H321" s="52"/>
    </row>
    <row r="322" s="45" customFormat="1" ht="17.1" customHeight="1" spans="1:8">
      <c r="A322" s="11" t="s">
        <v>359</v>
      </c>
      <c r="B322" s="51"/>
      <c r="C322" s="51"/>
      <c r="D322" s="51">
        <v>0</v>
      </c>
      <c r="E322" s="51">
        <v>426</v>
      </c>
      <c r="F322" s="52"/>
      <c r="G322" s="11">
        <v>385</v>
      </c>
      <c r="H322" s="52">
        <f t="shared" si="14"/>
        <v>-100</v>
      </c>
    </row>
    <row r="323" s="45" customFormat="1" ht="17.1" customHeight="1" spans="1:8">
      <c r="A323" s="11" t="s">
        <v>360</v>
      </c>
      <c r="B323" s="51"/>
      <c r="C323" s="51"/>
      <c r="D323" s="51">
        <v>0</v>
      </c>
      <c r="E323" s="51">
        <v>5</v>
      </c>
      <c r="F323" s="52"/>
      <c r="G323" s="11">
        <v>3</v>
      </c>
      <c r="H323" s="52">
        <f t="shared" si="14"/>
        <v>-100</v>
      </c>
    </row>
    <row r="324" s="45" customFormat="1" ht="17.1" customHeight="1" spans="1:8">
      <c r="A324" s="11" t="s">
        <v>361</v>
      </c>
      <c r="B324" s="51"/>
      <c r="C324" s="51"/>
      <c r="D324" s="51">
        <v>0</v>
      </c>
      <c r="E324" s="51">
        <v>197</v>
      </c>
      <c r="F324" s="52"/>
      <c r="G324" s="11">
        <v>152</v>
      </c>
      <c r="H324" s="52">
        <f t="shared" si="14"/>
        <v>-100</v>
      </c>
    </row>
    <row r="325" s="45" customFormat="1" ht="17.1" customHeight="1" spans="1:8">
      <c r="A325" s="11" t="s">
        <v>362</v>
      </c>
      <c r="B325" s="51"/>
      <c r="C325" s="51"/>
      <c r="D325" s="51">
        <v>0</v>
      </c>
      <c r="E325" s="51">
        <v>224</v>
      </c>
      <c r="F325" s="52"/>
      <c r="G325" s="11">
        <v>230</v>
      </c>
      <c r="H325" s="52">
        <f t="shared" si="14"/>
        <v>-100</v>
      </c>
    </row>
    <row r="326" s="45" customFormat="1" ht="17.1" customHeight="1" spans="1:8">
      <c r="A326" s="11" t="s">
        <v>363</v>
      </c>
      <c r="B326" s="51">
        <f>SUM(B327:B328)</f>
        <v>6943</v>
      </c>
      <c r="C326" s="51">
        <f>SUM(C327:C328)</f>
        <v>6943</v>
      </c>
      <c r="D326" s="51">
        <f>SUM(D327:D328)</f>
        <v>6711</v>
      </c>
      <c r="E326" s="51">
        <f>SUM(E327:E328)</f>
        <v>6160</v>
      </c>
      <c r="F326" s="52">
        <f t="shared" si="15"/>
        <v>96.6585049690336</v>
      </c>
      <c r="G326" s="11">
        <v>5965</v>
      </c>
      <c r="H326" s="52">
        <f t="shared" si="14"/>
        <v>8.94480519480519</v>
      </c>
    </row>
    <row r="327" s="45" customFormat="1" ht="17.1" customHeight="1" spans="1:8">
      <c r="A327" s="11" t="s">
        <v>364</v>
      </c>
      <c r="B327" s="51">
        <v>4942</v>
      </c>
      <c r="C327" s="51">
        <v>4942</v>
      </c>
      <c r="D327" s="51">
        <v>4711</v>
      </c>
      <c r="E327" s="51">
        <v>4802</v>
      </c>
      <c r="F327" s="52">
        <f t="shared" si="15"/>
        <v>95.3257790368272</v>
      </c>
      <c r="G327" s="11">
        <v>4375</v>
      </c>
      <c r="H327" s="52">
        <f t="shared" ref="H327:H390" si="16">(D327-E327)/E327*100</f>
        <v>-1.89504373177843</v>
      </c>
    </row>
    <row r="328" s="45" customFormat="1" ht="17.1" customHeight="1" spans="1:8">
      <c r="A328" s="11" t="s">
        <v>365</v>
      </c>
      <c r="B328" s="51">
        <v>2001</v>
      </c>
      <c r="C328" s="51">
        <v>2001</v>
      </c>
      <c r="D328" s="51">
        <v>2000</v>
      </c>
      <c r="E328" s="51">
        <v>1358</v>
      </c>
      <c r="F328" s="52">
        <f t="shared" si="15"/>
        <v>99.9500249875063</v>
      </c>
      <c r="G328" s="11">
        <v>1590</v>
      </c>
      <c r="H328" s="52">
        <f t="shared" si="16"/>
        <v>47.2754050073638</v>
      </c>
    </row>
    <row r="329" s="45" customFormat="1" ht="17.1" customHeight="1" spans="1:8">
      <c r="A329" s="11" t="s">
        <v>366</v>
      </c>
      <c r="B329" s="51">
        <v>22757</v>
      </c>
      <c r="C329" s="51">
        <v>27621</v>
      </c>
      <c r="D329" s="51">
        <f>D330</f>
        <v>27708</v>
      </c>
      <c r="E329" s="51">
        <v>21041</v>
      </c>
      <c r="F329" s="52">
        <f t="shared" si="15"/>
        <v>100.314977734333</v>
      </c>
      <c r="G329" s="11">
        <v>9532</v>
      </c>
      <c r="H329" s="52">
        <f t="shared" si="16"/>
        <v>31.6857563804002</v>
      </c>
    </row>
    <row r="330" s="45" customFormat="1" ht="17.1" customHeight="1" spans="1:8">
      <c r="A330" s="11" t="s">
        <v>367</v>
      </c>
      <c r="B330" s="51">
        <v>22757</v>
      </c>
      <c r="C330" s="51">
        <v>27621</v>
      </c>
      <c r="D330" s="51">
        <v>27708</v>
      </c>
      <c r="E330" s="51">
        <v>21041</v>
      </c>
      <c r="F330" s="52">
        <f t="shared" si="15"/>
        <v>100.314977734333</v>
      </c>
      <c r="G330" s="11">
        <v>9532</v>
      </c>
      <c r="H330" s="52">
        <f t="shared" si="16"/>
        <v>31.6857563804002</v>
      </c>
    </row>
    <row r="331" s="45" customFormat="1" ht="17.1" customHeight="1" spans="1:8">
      <c r="A331" s="11" t="s">
        <v>368</v>
      </c>
      <c r="B331" s="51">
        <f>SUM(B332:B334)</f>
        <v>4165</v>
      </c>
      <c r="C331" s="51">
        <f>SUM(C332:C334)</f>
        <v>4465</v>
      </c>
      <c r="D331" s="51">
        <f>SUM(D332:D334)</f>
        <v>4510</v>
      </c>
      <c r="E331" s="51">
        <f>SUM(E332:E334)</f>
        <v>4171</v>
      </c>
      <c r="F331" s="52">
        <f t="shared" ref="F331:F394" si="17">D331/C331*100</f>
        <v>101.007838745801</v>
      </c>
      <c r="G331" s="11">
        <v>597</v>
      </c>
      <c r="H331" s="52">
        <f t="shared" si="16"/>
        <v>8.12754735075521</v>
      </c>
    </row>
    <row r="332" s="45" customFormat="1" ht="17.1" customHeight="1" spans="1:8">
      <c r="A332" s="11" t="s">
        <v>369</v>
      </c>
      <c r="B332" s="51">
        <v>2754</v>
      </c>
      <c r="C332" s="51">
        <v>3054</v>
      </c>
      <c r="D332" s="51">
        <v>3099</v>
      </c>
      <c r="E332" s="51">
        <v>2756</v>
      </c>
      <c r="F332" s="52">
        <f t="shared" si="17"/>
        <v>101.47347740668</v>
      </c>
      <c r="G332" s="11">
        <v>583</v>
      </c>
      <c r="H332" s="52">
        <f t="shared" si="16"/>
        <v>12.4455732946299</v>
      </c>
    </row>
    <row r="333" s="45" customFormat="1" ht="17.1" customHeight="1" spans="1:8">
      <c r="A333" s="11" t="s">
        <v>370</v>
      </c>
      <c r="B333" s="51">
        <v>26</v>
      </c>
      <c r="C333" s="51">
        <v>26</v>
      </c>
      <c r="D333" s="51">
        <v>26</v>
      </c>
      <c r="E333" s="51">
        <v>7</v>
      </c>
      <c r="F333" s="52">
        <f t="shared" si="17"/>
        <v>100</v>
      </c>
      <c r="G333" s="11">
        <v>14</v>
      </c>
      <c r="H333" s="52">
        <f t="shared" si="16"/>
        <v>271.428571428571</v>
      </c>
    </row>
    <row r="334" s="45" customFormat="1" ht="17.1" customHeight="1" spans="1:8">
      <c r="A334" s="11" t="s">
        <v>371</v>
      </c>
      <c r="B334" s="51">
        <v>1385</v>
      </c>
      <c r="C334" s="51">
        <v>1385</v>
      </c>
      <c r="D334" s="51">
        <v>1385</v>
      </c>
      <c r="E334" s="51">
        <v>1408</v>
      </c>
      <c r="F334" s="52">
        <f t="shared" si="17"/>
        <v>100</v>
      </c>
      <c r="G334" s="11">
        <v>0</v>
      </c>
      <c r="H334" s="52">
        <f t="shared" si="16"/>
        <v>-1.63352272727273</v>
      </c>
    </row>
    <row r="335" s="45" customFormat="1" ht="17.1" customHeight="1" spans="1:8">
      <c r="A335" s="11" t="s">
        <v>372</v>
      </c>
      <c r="B335" s="51">
        <v>139</v>
      </c>
      <c r="C335" s="51">
        <v>139</v>
      </c>
      <c r="D335" s="51">
        <v>139</v>
      </c>
      <c r="E335" s="51">
        <v>139</v>
      </c>
      <c r="F335" s="52">
        <f t="shared" si="17"/>
        <v>100</v>
      </c>
      <c r="G335" s="11">
        <v>129</v>
      </c>
      <c r="H335" s="52">
        <f t="shared" si="16"/>
        <v>0</v>
      </c>
    </row>
    <row r="336" s="45" customFormat="1" ht="17.1" customHeight="1" spans="1:8">
      <c r="A336" s="11" t="s">
        <v>373</v>
      </c>
      <c r="B336" s="51">
        <v>139</v>
      </c>
      <c r="C336" s="51">
        <v>139</v>
      </c>
      <c r="D336" s="51">
        <v>139</v>
      </c>
      <c r="E336" s="51">
        <v>139</v>
      </c>
      <c r="F336" s="52">
        <f t="shared" si="17"/>
        <v>100</v>
      </c>
      <c r="G336" s="11">
        <v>129</v>
      </c>
      <c r="H336" s="52">
        <f t="shared" si="16"/>
        <v>0</v>
      </c>
    </row>
    <row r="337" s="45" customFormat="1" ht="17.1" customHeight="1" spans="1:8">
      <c r="A337" s="11" t="s">
        <v>374</v>
      </c>
      <c r="B337" s="51"/>
      <c r="C337" s="51"/>
      <c r="D337" s="51">
        <v>374</v>
      </c>
      <c r="E337" s="51"/>
      <c r="F337" s="52"/>
      <c r="G337" s="11"/>
      <c r="H337" s="52"/>
    </row>
    <row r="338" s="45" customFormat="1" ht="17.1" customHeight="1" spans="1:8">
      <c r="A338" s="11" t="s">
        <v>93</v>
      </c>
      <c r="B338" s="51"/>
      <c r="C338" s="51"/>
      <c r="D338" s="51">
        <v>194</v>
      </c>
      <c r="E338" s="51"/>
      <c r="F338" s="52"/>
      <c r="G338" s="11"/>
      <c r="H338" s="52"/>
    </row>
    <row r="339" s="45" customFormat="1" ht="17.1" customHeight="1" spans="1:8">
      <c r="A339" s="11" t="s">
        <v>106</v>
      </c>
      <c r="B339" s="51"/>
      <c r="C339" s="51"/>
      <c r="D339" s="51">
        <v>31</v>
      </c>
      <c r="E339" s="51"/>
      <c r="F339" s="52"/>
      <c r="G339" s="11"/>
      <c r="H339" s="52"/>
    </row>
    <row r="340" s="45" customFormat="1" ht="17.1" customHeight="1" spans="1:8">
      <c r="A340" s="11" t="s">
        <v>124</v>
      </c>
      <c r="B340" s="51"/>
      <c r="C340" s="51"/>
      <c r="D340" s="51">
        <v>76</v>
      </c>
      <c r="E340" s="51"/>
      <c r="F340" s="52"/>
      <c r="G340" s="11"/>
      <c r="H340" s="52"/>
    </row>
    <row r="341" s="45" customFormat="1" ht="17.1" customHeight="1" spans="1:8">
      <c r="A341" s="11" t="s">
        <v>375</v>
      </c>
      <c r="B341" s="51"/>
      <c r="C341" s="51"/>
      <c r="D341" s="51">
        <v>30</v>
      </c>
      <c r="E341" s="51"/>
      <c r="F341" s="52"/>
      <c r="G341" s="11"/>
      <c r="H341" s="52"/>
    </row>
    <row r="342" s="45" customFormat="1" ht="17.1" customHeight="1" spans="1:8">
      <c r="A342" s="11" t="s">
        <v>376</v>
      </c>
      <c r="B342" s="51"/>
      <c r="C342" s="51"/>
      <c r="D342" s="51">
        <v>43</v>
      </c>
      <c r="E342" s="51"/>
      <c r="F342" s="52"/>
      <c r="G342" s="11"/>
      <c r="H342" s="52"/>
    </row>
    <row r="343" s="45" customFormat="1" ht="17.1" customHeight="1" spans="1:8">
      <c r="A343" s="11" t="s">
        <v>377</v>
      </c>
      <c r="B343" s="51">
        <v>64</v>
      </c>
      <c r="C343" s="51">
        <v>64</v>
      </c>
      <c r="D343" s="51">
        <v>64</v>
      </c>
      <c r="E343" s="51"/>
      <c r="F343" s="52">
        <f t="shared" si="17"/>
        <v>100</v>
      </c>
      <c r="G343" s="11"/>
      <c r="H343" s="52"/>
    </row>
    <row r="344" s="45" customFormat="1" ht="17.1" customHeight="1" spans="1:8">
      <c r="A344" s="11" t="s">
        <v>378</v>
      </c>
      <c r="B344" s="51">
        <v>64</v>
      </c>
      <c r="C344" s="51">
        <v>64</v>
      </c>
      <c r="D344" s="51">
        <v>64</v>
      </c>
      <c r="E344" s="51"/>
      <c r="F344" s="52">
        <f t="shared" si="17"/>
        <v>100</v>
      </c>
      <c r="G344" s="11"/>
      <c r="H344" s="52"/>
    </row>
    <row r="345" s="45" customFormat="1" ht="17.1" customHeight="1" spans="1:8">
      <c r="A345" s="11" t="s">
        <v>379</v>
      </c>
      <c r="B345" s="51">
        <v>1568</v>
      </c>
      <c r="C345" s="51">
        <v>2703</v>
      </c>
      <c r="D345" s="51">
        <f>D346</f>
        <v>2714</v>
      </c>
      <c r="E345" s="51">
        <v>611</v>
      </c>
      <c r="F345" s="52">
        <f t="shared" si="17"/>
        <v>100.406955234924</v>
      </c>
      <c r="G345" s="11">
        <v>1879</v>
      </c>
      <c r="H345" s="52">
        <f t="shared" si="16"/>
        <v>344.189852700491</v>
      </c>
    </row>
    <row r="346" s="45" customFormat="1" ht="17.1" customHeight="1" spans="1:8">
      <c r="A346" s="11" t="s">
        <v>380</v>
      </c>
      <c r="B346" s="51">
        <v>1568</v>
      </c>
      <c r="C346" s="51">
        <v>2703</v>
      </c>
      <c r="D346" s="51">
        <v>2714</v>
      </c>
      <c r="E346" s="51">
        <v>611</v>
      </c>
      <c r="F346" s="52">
        <f t="shared" si="17"/>
        <v>100.406955234924</v>
      </c>
      <c r="G346" s="11">
        <v>1879</v>
      </c>
      <c r="H346" s="52">
        <f t="shared" si="16"/>
        <v>344.189852700491</v>
      </c>
    </row>
    <row r="347" s="45" customFormat="1" ht="17.1" customHeight="1" spans="1:8">
      <c r="A347" s="11" t="s">
        <v>381</v>
      </c>
      <c r="B347" s="51">
        <f>B348+B352+B355+B358+B361+B363+B365+B367+B369</f>
        <v>3622</v>
      </c>
      <c r="C347" s="51">
        <f>C348+C352+C355+C358+C361+C363+C365+C367+C369</f>
        <v>6760</v>
      </c>
      <c r="D347" s="51">
        <f>D348+D352+D355+D358+D361+D363+D365+D367+D369</f>
        <v>6674</v>
      </c>
      <c r="E347" s="51">
        <f>E348+E352+E355+E358+E361+E363+E365+E367+E369</f>
        <v>4680</v>
      </c>
      <c r="F347" s="52">
        <f t="shared" si="17"/>
        <v>98.7278106508876</v>
      </c>
      <c r="G347" s="11">
        <v>3276</v>
      </c>
      <c r="H347" s="52">
        <f t="shared" si="16"/>
        <v>42.6068376068376</v>
      </c>
    </row>
    <row r="348" s="45" customFormat="1" ht="17.1" customHeight="1" spans="1:8">
      <c r="A348" s="11" t="s">
        <v>382</v>
      </c>
      <c r="B348" s="51">
        <f>SUM(B349:B351)</f>
        <v>679</v>
      </c>
      <c r="C348" s="51">
        <f>SUM(C349:C351)</f>
        <v>659</v>
      </c>
      <c r="D348" s="51">
        <f>SUM(D349:D351)</f>
        <v>666</v>
      </c>
      <c r="E348" s="51">
        <f>SUM(E349:E351)</f>
        <v>556</v>
      </c>
      <c r="F348" s="52">
        <f t="shared" si="17"/>
        <v>101.062215477997</v>
      </c>
      <c r="G348" s="11">
        <v>434</v>
      </c>
      <c r="H348" s="52">
        <f t="shared" si="16"/>
        <v>19.7841726618705</v>
      </c>
    </row>
    <row r="349" s="45" customFormat="1" ht="17.1" customHeight="1" spans="1:8">
      <c r="A349" s="11" t="s">
        <v>93</v>
      </c>
      <c r="B349" s="51">
        <v>611</v>
      </c>
      <c r="C349" s="51">
        <v>611</v>
      </c>
      <c r="D349" s="51">
        <v>618</v>
      </c>
      <c r="E349" s="51">
        <v>536</v>
      </c>
      <c r="F349" s="52">
        <f t="shared" si="17"/>
        <v>101.145662847791</v>
      </c>
      <c r="G349" s="11">
        <v>429</v>
      </c>
      <c r="H349" s="52">
        <f t="shared" si="16"/>
        <v>15.2985074626866</v>
      </c>
    </row>
    <row r="350" s="45" customFormat="1" ht="17.1" customHeight="1" spans="1:8">
      <c r="A350" s="11" t="s">
        <v>383</v>
      </c>
      <c r="B350" s="51">
        <v>18</v>
      </c>
      <c r="C350" s="51">
        <v>18</v>
      </c>
      <c r="D350" s="51">
        <v>18</v>
      </c>
      <c r="E350" s="51">
        <v>20</v>
      </c>
      <c r="F350" s="52">
        <f t="shared" si="17"/>
        <v>100</v>
      </c>
      <c r="G350" s="11"/>
      <c r="H350" s="52">
        <f t="shared" si="16"/>
        <v>-10</v>
      </c>
    </row>
    <row r="351" s="45" customFormat="1" ht="17.1" customHeight="1" spans="1:8">
      <c r="A351" s="11" t="s">
        <v>384</v>
      </c>
      <c r="B351" s="51">
        <v>50</v>
      </c>
      <c r="C351" s="51">
        <v>30</v>
      </c>
      <c r="D351" s="51">
        <v>30</v>
      </c>
      <c r="E351" s="51"/>
      <c r="F351" s="52">
        <f t="shared" si="17"/>
        <v>100</v>
      </c>
      <c r="G351" s="11"/>
      <c r="H351" s="52"/>
    </row>
    <row r="352" s="45" customFormat="1" ht="17.1" customHeight="1" spans="1:8">
      <c r="A352" s="11" t="s">
        <v>385</v>
      </c>
      <c r="B352" s="51">
        <f>SUM(B353:B354)</f>
        <v>246</v>
      </c>
      <c r="C352" s="51">
        <f>SUM(C353:C354)</f>
        <v>246</v>
      </c>
      <c r="D352" s="51">
        <f>SUM(D353:D354)</f>
        <v>236</v>
      </c>
      <c r="E352" s="51">
        <f>SUM(E353:E354)</f>
        <v>206</v>
      </c>
      <c r="F352" s="52">
        <f t="shared" si="17"/>
        <v>95.9349593495935</v>
      </c>
      <c r="G352" s="11">
        <v>142</v>
      </c>
      <c r="H352" s="52">
        <f t="shared" si="16"/>
        <v>14.5631067961165</v>
      </c>
    </row>
    <row r="353" s="45" customFormat="1" ht="17.1" customHeight="1" spans="1:8">
      <c r="A353" s="11" t="s">
        <v>386</v>
      </c>
      <c r="B353" s="51">
        <v>29</v>
      </c>
      <c r="C353" s="51">
        <v>29</v>
      </c>
      <c r="D353" s="51">
        <v>29</v>
      </c>
      <c r="E353" s="51"/>
      <c r="F353" s="52">
        <f t="shared" si="17"/>
        <v>100</v>
      </c>
      <c r="G353" s="11"/>
      <c r="H353" s="52"/>
    </row>
    <row r="354" s="45" customFormat="1" ht="17.1" customHeight="1" spans="1:8">
      <c r="A354" s="11" t="s">
        <v>387</v>
      </c>
      <c r="B354" s="51">
        <v>217</v>
      </c>
      <c r="C354" s="51">
        <v>217</v>
      </c>
      <c r="D354" s="51">
        <v>207</v>
      </c>
      <c r="E354" s="51">
        <v>206</v>
      </c>
      <c r="F354" s="52">
        <f t="shared" si="17"/>
        <v>95.3917050691244</v>
      </c>
      <c r="G354" s="11">
        <v>142</v>
      </c>
      <c r="H354" s="52">
        <f t="shared" si="16"/>
        <v>0.485436893203883</v>
      </c>
    </row>
    <row r="355" s="45" customFormat="1" ht="17.1" customHeight="1" spans="1:8">
      <c r="A355" s="11" t="s">
        <v>388</v>
      </c>
      <c r="B355" s="51">
        <f>SUM(B356:B357)</f>
        <v>1245</v>
      </c>
      <c r="C355" s="51">
        <f>SUM(C356:C357)</f>
        <v>3288</v>
      </c>
      <c r="D355" s="51">
        <f>SUM(D356:D357)</f>
        <v>2023</v>
      </c>
      <c r="E355" s="51">
        <f>SUM(E356:E357)</f>
        <v>2595</v>
      </c>
      <c r="F355" s="52">
        <f t="shared" si="17"/>
        <v>61.5267639902676</v>
      </c>
      <c r="G355" s="11">
        <v>1144</v>
      </c>
      <c r="H355" s="52">
        <f t="shared" si="16"/>
        <v>-22.0423892100193</v>
      </c>
    </row>
    <row r="356" s="45" customFormat="1" ht="17.1" customHeight="1" spans="1:8">
      <c r="A356" s="11" t="s">
        <v>389</v>
      </c>
      <c r="B356" s="51">
        <v>473</v>
      </c>
      <c r="C356" s="51">
        <v>1575</v>
      </c>
      <c r="D356" s="51">
        <v>1686</v>
      </c>
      <c r="E356" s="51">
        <v>2540</v>
      </c>
      <c r="F356" s="52">
        <f t="shared" si="17"/>
        <v>107.047619047619</v>
      </c>
      <c r="G356" s="11">
        <v>726</v>
      </c>
      <c r="H356" s="52">
        <f t="shared" si="16"/>
        <v>-33.6220472440945</v>
      </c>
    </row>
    <row r="357" s="45" customFormat="1" ht="17.1" customHeight="1" spans="1:8">
      <c r="A357" s="11" t="s">
        <v>390</v>
      </c>
      <c r="B357" s="51">
        <v>772</v>
      </c>
      <c r="C357" s="51">
        <v>1713</v>
      </c>
      <c r="D357" s="51">
        <v>337</v>
      </c>
      <c r="E357" s="51">
        <v>55</v>
      </c>
      <c r="F357" s="52">
        <f t="shared" si="17"/>
        <v>19.6730881494454</v>
      </c>
      <c r="G357" s="11">
        <v>10</v>
      </c>
      <c r="H357" s="52">
        <f t="shared" si="16"/>
        <v>512.727272727273</v>
      </c>
    </row>
    <row r="358" s="45" customFormat="1" ht="17.1" customHeight="1" spans="1:8">
      <c r="A358" s="11" t="s">
        <v>391</v>
      </c>
      <c r="B358" s="51">
        <f>SUM(B359:B360)</f>
        <v>730</v>
      </c>
      <c r="C358" s="51">
        <f>SUM(C359:C360)</f>
        <v>330</v>
      </c>
      <c r="D358" s="51">
        <f>SUM(D359:D360)</f>
        <v>330</v>
      </c>
      <c r="E358" s="51">
        <f>SUM(E359:E360)</f>
        <v>617</v>
      </c>
      <c r="F358" s="52">
        <f t="shared" si="17"/>
        <v>100</v>
      </c>
      <c r="G358" s="11">
        <v>449</v>
      </c>
      <c r="H358" s="52">
        <f t="shared" si="16"/>
        <v>-46.515397082658</v>
      </c>
    </row>
    <row r="359" s="45" customFormat="1" ht="17.1" customHeight="1" spans="1:8">
      <c r="A359" s="11" t="s">
        <v>392</v>
      </c>
      <c r="B359" s="51">
        <v>30</v>
      </c>
      <c r="C359" s="51">
        <v>30</v>
      </c>
      <c r="D359" s="51">
        <v>30</v>
      </c>
      <c r="E359" s="51">
        <v>17</v>
      </c>
      <c r="F359" s="52">
        <f t="shared" si="17"/>
        <v>100</v>
      </c>
      <c r="G359" s="11">
        <v>299</v>
      </c>
      <c r="H359" s="52">
        <f t="shared" si="16"/>
        <v>76.4705882352941</v>
      </c>
    </row>
    <row r="360" s="45" customFormat="1" ht="17.1" customHeight="1" spans="1:8">
      <c r="A360" s="11" t="s">
        <v>393</v>
      </c>
      <c r="B360" s="51">
        <v>700</v>
      </c>
      <c r="C360" s="51">
        <v>300</v>
      </c>
      <c r="D360" s="51">
        <v>300</v>
      </c>
      <c r="E360" s="51">
        <v>600</v>
      </c>
      <c r="F360" s="52">
        <f t="shared" si="17"/>
        <v>100</v>
      </c>
      <c r="G360" s="11">
        <v>150</v>
      </c>
      <c r="H360" s="52">
        <f t="shared" si="16"/>
        <v>-50</v>
      </c>
    </row>
    <row r="361" s="45" customFormat="1" ht="17.1" customHeight="1" spans="1:8">
      <c r="A361" s="11" t="s">
        <v>394</v>
      </c>
      <c r="B361" s="51">
        <v>82</v>
      </c>
      <c r="C361" s="51">
        <v>52</v>
      </c>
      <c r="D361" s="51">
        <v>52</v>
      </c>
      <c r="E361" s="51">
        <v>98</v>
      </c>
      <c r="F361" s="52">
        <f t="shared" si="17"/>
        <v>100</v>
      </c>
      <c r="G361" s="11">
        <v>0</v>
      </c>
      <c r="H361" s="52">
        <f t="shared" si="16"/>
        <v>-46.9387755102041</v>
      </c>
    </row>
    <row r="362" s="45" customFormat="1" ht="17.1" customHeight="1" spans="1:8">
      <c r="A362" s="11" t="s">
        <v>395</v>
      </c>
      <c r="B362" s="51">
        <v>82</v>
      </c>
      <c r="C362" s="51">
        <v>52</v>
      </c>
      <c r="D362" s="51">
        <v>52</v>
      </c>
      <c r="E362" s="51"/>
      <c r="F362" s="52">
        <f t="shared" si="17"/>
        <v>100</v>
      </c>
      <c r="G362" s="11"/>
      <c r="H362" s="52"/>
    </row>
    <row r="363" s="45" customFormat="1" ht="17.1" customHeight="1" spans="1:8">
      <c r="A363" s="11" t="s">
        <v>396</v>
      </c>
      <c r="B363" s="51">
        <v>28</v>
      </c>
      <c r="C363" s="51">
        <v>28</v>
      </c>
      <c r="D363" s="51">
        <v>26</v>
      </c>
      <c r="E363" s="51">
        <v>20</v>
      </c>
      <c r="F363" s="52">
        <f t="shared" si="17"/>
        <v>92.8571428571429</v>
      </c>
      <c r="G363" s="11"/>
      <c r="H363" s="52">
        <f t="shared" si="16"/>
        <v>30</v>
      </c>
    </row>
    <row r="364" s="45" customFormat="1" ht="17.1" customHeight="1" spans="1:8">
      <c r="A364" s="11" t="s">
        <v>397</v>
      </c>
      <c r="B364" s="51">
        <v>28</v>
      </c>
      <c r="C364" s="51">
        <v>28</v>
      </c>
      <c r="D364" s="51">
        <v>26</v>
      </c>
      <c r="E364" s="51">
        <v>20</v>
      </c>
      <c r="F364" s="52">
        <f t="shared" si="17"/>
        <v>92.8571428571429</v>
      </c>
      <c r="G364" s="11"/>
      <c r="H364" s="52">
        <f t="shared" si="16"/>
        <v>30</v>
      </c>
    </row>
    <row r="365" s="45" customFormat="1" ht="17.1" customHeight="1" spans="1:8">
      <c r="A365" s="11" t="s">
        <v>398</v>
      </c>
      <c r="B365" s="51">
        <v>200</v>
      </c>
      <c r="C365" s="51">
        <v>152</v>
      </c>
      <c r="D365" s="51">
        <v>152</v>
      </c>
      <c r="E365" s="51">
        <v>230</v>
      </c>
      <c r="F365" s="52">
        <f t="shared" si="17"/>
        <v>100</v>
      </c>
      <c r="G365" s="11">
        <v>515</v>
      </c>
      <c r="H365" s="52">
        <f t="shared" si="16"/>
        <v>-33.9130434782609</v>
      </c>
    </row>
    <row r="366" s="45" customFormat="1" ht="17.1" customHeight="1" spans="1:8">
      <c r="A366" s="11" t="s">
        <v>399</v>
      </c>
      <c r="B366" s="51">
        <v>200</v>
      </c>
      <c r="C366" s="51">
        <v>152</v>
      </c>
      <c r="D366" s="51">
        <v>152</v>
      </c>
      <c r="E366" s="51">
        <v>230</v>
      </c>
      <c r="F366" s="52">
        <f t="shared" si="17"/>
        <v>100</v>
      </c>
      <c r="G366" s="11">
        <v>515</v>
      </c>
      <c r="H366" s="52">
        <f t="shared" si="16"/>
        <v>-33.9130434782609</v>
      </c>
    </row>
    <row r="367" s="45" customFormat="1" ht="17.1" customHeight="1" spans="1:8">
      <c r="A367" s="11" t="s">
        <v>400</v>
      </c>
      <c r="B367" s="51"/>
      <c r="C367" s="51">
        <v>7</v>
      </c>
      <c r="D367" s="51">
        <v>7</v>
      </c>
      <c r="E367" s="51"/>
      <c r="F367" s="52">
        <f t="shared" si="17"/>
        <v>100</v>
      </c>
      <c r="G367" s="11"/>
      <c r="H367" s="52"/>
    </row>
    <row r="368" s="45" customFormat="1" ht="17.1" customHeight="1" spans="1:8">
      <c r="A368" s="11" t="s">
        <v>401</v>
      </c>
      <c r="B368" s="51"/>
      <c r="C368" s="51">
        <v>7</v>
      </c>
      <c r="D368" s="51">
        <v>7</v>
      </c>
      <c r="E368" s="51"/>
      <c r="F368" s="52">
        <f t="shared" si="17"/>
        <v>100</v>
      </c>
      <c r="G368" s="11"/>
      <c r="H368" s="52"/>
    </row>
    <row r="369" s="45" customFormat="1" ht="17.1" customHeight="1" spans="1:8">
      <c r="A369" s="11" t="s">
        <v>402</v>
      </c>
      <c r="B369" s="51">
        <v>412</v>
      </c>
      <c r="C369" s="51">
        <v>1998</v>
      </c>
      <c r="D369" s="51">
        <v>3182</v>
      </c>
      <c r="E369" s="51">
        <v>358</v>
      </c>
      <c r="F369" s="52">
        <f t="shared" si="17"/>
        <v>159.259259259259</v>
      </c>
      <c r="G369" s="11">
        <v>592</v>
      </c>
      <c r="H369" s="52">
        <f t="shared" si="16"/>
        <v>788.826815642458</v>
      </c>
    </row>
    <row r="370" s="45" customFormat="1" ht="17.1" customHeight="1" spans="1:8">
      <c r="A370" s="11" t="s">
        <v>403</v>
      </c>
      <c r="B370" s="51">
        <v>412</v>
      </c>
      <c r="C370" s="51">
        <v>1998</v>
      </c>
      <c r="D370" s="51">
        <v>3182</v>
      </c>
      <c r="E370" s="51">
        <v>358</v>
      </c>
      <c r="F370" s="52">
        <f t="shared" si="17"/>
        <v>159.259259259259</v>
      </c>
      <c r="G370" s="11">
        <v>592</v>
      </c>
      <c r="H370" s="52">
        <f t="shared" si="16"/>
        <v>788.826815642458</v>
      </c>
    </row>
    <row r="371" s="45" customFormat="1" ht="17.1" customHeight="1" spans="1:8">
      <c r="A371" s="11" t="s">
        <v>404</v>
      </c>
      <c r="B371" s="51">
        <f>B372+B377+B379+B382+B384</f>
        <v>47612</v>
      </c>
      <c r="C371" s="51">
        <f>C372+C377+C379+C382+C384</f>
        <v>72541</v>
      </c>
      <c r="D371" s="51">
        <f>D372+D377+D379+D382+D384</f>
        <v>86738</v>
      </c>
      <c r="E371" s="51">
        <f>E372+E377+E379+E382+E384</f>
        <v>52342</v>
      </c>
      <c r="F371" s="52">
        <f t="shared" si="17"/>
        <v>119.571001226892</v>
      </c>
      <c r="G371" s="11">
        <v>67099</v>
      </c>
      <c r="H371" s="52">
        <f t="shared" si="16"/>
        <v>65.7139581980054</v>
      </c>
    </row>
    <row r="372" s="45" customFormat="1" ht="17.1" customHeight="1" spans="1:8">
      <c r="A372" s="11" t="s">
        <v>405</v>
      </c>
      <c r="B372" s="51">
        <f>SUM(B373:B376)</f>
        <v>2082</v>
      </c>
      <c r="C372" s="51">
        <f>SUM(C373:C376)</f>
        <v>2602</v>
      </c>
      <c r="D372" s="51">
        <f>SUM(D373:D376)</f>
        <v>2543</v>
      </c>
      <c r="E372" s="51">
        <f>SUM(E373:E376)</f>
        <v>3300</v>
      </c>
      <c r="F372" s="52">
        <f t="shared" si="17"/>
        <v>97.7325134511914</v>
      </c>
      <c r="G372" s="11">
        <v>1737</v>
      </c>
      <c r="H372" s="52">
        <f t="shared" si="16"/>
        <v>-22.9393939393939</v>
      </c>
    </row>
    <row r="373" s="45" customFormat="1" ht="17.1" customHeight="1" spans="1:8">
      <c r="A373" s="11" t="s">
        <v>93</v>
      </c>
      <c r="B373" s="51">
        <v>1347</v>
      </c>
      <c r="C373" s="51">
        <v>1647</v>
      </c>
      <c r="D373" s="51">
        <v>1591</v>
      </c>
      <c r="E373" s="51">
        <v>2702</v>
      </c>
      <c r="F373" s="52">
        <f t="shared" si="17"/>
        <v>96.5998785670917</v>
      </c>
      <c r="G373" s="11">
        <v>1193</v>
      </c>
      <c r="H373" s="52">
        <f t="shared" si="16"/>
        <v>-41.1176905995559</v>
      </c>
    </row>
    <row r="374" s="45" customFormat="1" ht="17.1" customHeight="1" spans="1:8">
      <c r="A374" s="11" t="s">
        <v>406</v>
      </c>
      <c r="B374" s="51">
        <v>365</v>
      </c>
      <c r="C374" s="51">
        <v>575</v>
      </c>
      <c r="D374" s="51">
        <v>570</v>
      </c>
      <c r="E374" s="51">
        <v>443</v>
      </c>
      <c r="F374" s="52">
        <f t="shared" si="17"/>
        <v>99.1304347826087</v>
      </c>
      <c r="G374" s="11">
        <v>341</v>
      </c>
      <c r="H374" s="52">
        <f t="shared" si="16"/>
        <v>28.6681715575621</v>
      </c>
    </row>
    <row r="375" s="45" customFormat="1" ht="17.1" customHeight="1" spans="1:8">
      <c r="A375" s="11" t="s">
        <v>407</v>
      </c>
      <c r="B375" s="51">
        <v>119</v>
      </c>
      <c r="C375" s="51">
        <v>119</v>
      </c>
      <c r="D375" s="51">
        <v>118</v>
      </c>
      <c r="E375" s="51">
        <v>100</v>
      </c>
      <c r="F375" s="52">
        <f t="shared" si="17"/>
        <v>99.1596638655462</v>
      </c>
      <c r="G375" s="11">
        <v>113</v>
      </c>
      <c r="H375" s="52">
        <f t="shared" si="16"/>
        <v>18</v>
      </c>
    </row>
    <row r="376" s="45" customFormat="1" ht="17.1" customHeight="1" spans="1:8">
      <c r="A376" s="11" t="s">
        <v>408</v>
      </c>
      <c r="B376" s="51">
        <v>251</v>
      </c>
      <c r="C376" s="51">
        <v>261</v>
      </c>
      <c r="D376" s="51">
        <v>264</v>
      </c>
      <c r="E376" s="51">
        <v>55</v>
      </c>
      <c r="F376" s="52">
        <f t="shared" si="17"/>
        <v>101.149425287356</v>
      </c>
      <c r="G376" s="11">
        <v>90</v>
      </c>
      <c r="H376" s="52">
        <f t="shared" si="16"/>
        <v>380</v>
      </c>
    </row>
    <row r="377" s="45" customFormat="1" ht="17.1" customHeight="1" spans="1:8">
      <c r="A377" s="11" t="s">
        <v>409</v>
      </c>
      <c r="B377" s="51">
        <v>1541</v>
      </c>
      <c r="C377" s="51">
        <v>1741</v>
      </c>
      <c r="D377" s="51">
        <v>1678</v>
      </c>
      <c r="E377" s="51">
        <v>480</v>
      </c>
      <c r="F377" s="52">
        <f t="shared" si="17"/>
        <v>96.3813900057438</v>
      </c>
      <c r="G377" s="11">
        <v>1258</v>
      </c>
      <c r="H377" s="52">
        <f t="shared" si="16"/>
        <v>249.583333333333</v>
      </c>
    </row>
    <row r="378" s="45" customFormat="1" ht="17.1" customHeight="1" spans="1:8">
      <c r="A378" s="11" t="s">
        <v>410</v>
      </c>
      <c r="B378" s="51">
        <v>1541</v>
      </c>
      <c r="C378" s="51">
        <v>1741</v>
      </c>
      <c r="D378" s="51">
        <v>1678</v>
      </c>
      <c r="E378" s="51">
        <v>480</v>
      </c>
      <c r="F378" s="52">
        <f t="shared" si="17"/>
        <v>96.3813900057438</v>
      </c>
      <c r="G378" s="11">
        <v>1258</v>
      </c>
      <c r="H378" s="52">
        <f t="shared" si="16"/>
        <v>249.583333333333</v>
      </c>
    </row>
    <row r="379" s="45" customFormat="1" ht="17.1" customHeight="1" spans="1:8">
      <c r="A379" s="11" t="s">
        <v>411</v>
      </c>
      <c r="B379" s="51">
        <f>SUM(B380:B381)</f>
        <v>2397</v>
      </c>
      <c r="C379" s="51">
        <f>SUM(C380:C381)</f>
        <v>2867</v>
      </c>
      <c r="D379" s="51">
        <f>SUM(D380:D381)</f>
        <v>17431</v>
      </c>
      <c r="E379" s="51">
        <f>SUM(E380:E381)</f>
        <v>1099</v>
      </c>
      <c r="F379" s="52">
        <f t="shared" si="17"/>
        <v>607.987443320544</v>
      </c>
      <c r="G379" s="11">
        <v>13773</v>
      </c>
      <c r="H379" s="52">
        <f t="shared" si="16"/>
        <v>1486.07825295723</v>
      </c>
    </row>
    <row r="380" s="45" customFormat="1" ht="17.1" customHeight="1" spans="1:8">
      <c r="A380" s="11" t="s">
        <v>412</v>
      </c>
      <c r="B380" s="51">
        <v>1800</v>
      </c>
      <c r="C380" s="51">
        <v>1700</v>
      </c>
      <c r="D380" s="51">
        <v>2250</v>
      </c>
      <c r="E380" s="51">
        <v>300</v>
      </c>
      <c r="F380" s="52">
        <f t="shared" si="17"/>
        <v>132.352941176471</v>
      </c>
      <c r="G380" s="11">
        <v>580</v>
      </c>
      <c r="H380" s="52">
        <f t="shared" si="16"/>
        <v>650</v>
      </c>
    </row>
    <row r="381" s="45" customFormat="1" ht="17.1" customHeight="1" spans="1:8">
      <c r="A381" s="11" t="s">
        <v>413</v>
      </c>
      <c r="B381" s="51">
        <v>597</v>
      </c>
      <c r="C381" s="51">
        <v>1167</v>
      </c>
      <c r="D381" s="51">
        <v>15181</v>
      </c>
      <c r="E381" s="51">
        <v>799</v>
      </c>
      <c r="F381" s="52">
        <f t="shared" si="17"/>
        <v>1300.85689802913</v>
      </c>
      <c r="G381" s="11">
        <v>13193</v>
      </c>
      <c r="H381" s="52">
        <f t="shared" si="16"/>
        <v>1800</v>
      </c>
    </row>
    <row r="382" s="45" customFormat="1" ht="17.1" customHeight="1" spans="1:8">
      <c r="A382" s="11" t="s">
        <v>414</v>
      </c>
      <c r="B382" s="51">
        <v>3657</v>
      </c>
      <c r="C382" s="51">
        <v>4811</v>
      </c>
      <c r="D382" s="51">
        <v>4216</v>
      </c>
      <c r="E382" s="51">
        <v>3619</v>
      </c>
      <c r="F382" s="52">
        <f t="shared" si="17"/>
        <v>87.6325088339223</v>
      </c>
      <c r="G382" s="11">
        <v>762</v>
      </c>
      <c r="H382" s="52">
        <f t="shared" si="16"/>
        <v>16.496269687759</v>
      </c>
    </row>
    <row r="383" s="45" customFormat="1" ht="17.1" customHeight="1" spans="1:8">
      <c r="A383" s="11" t="s">
        <v>415</v>
      </c>
      <c r="B383" s="51">
        <v>3657</v>
      </c>
      <c r="C383" s="51">
        <v>4811</v>
      </c>
      <c r="D383" s="51">
        <v>4216</v>
      </c>
      <c r="E383" s="51">
        <v>3619</v>
      </c>
      <c r="F383" s="52">
        <f t="shared" si="17"/>
        <v>87.6325088339223</v>
      </c>
      <c r="G383" s="11">
        <v>762</v>
      </c>
      <c r="H383" s="52">
        <f t="shared" si="16"/>
        <v>16.496269687759</v>
      </c>
    </row>
    <row r="384" s="45" customFormat="1" ht="17.1" customHeight="1" spans="1:8">
      <c r="A384" s="11" t="s">
        <v>416</v>
      </c>
      <c r="B384" s="51">
        <v>37935</v>
      </c>
      <c r="C384" s="51">
        <v>60520</v>
      </c>
      <c r="D384" s="51">
        <v>60870</v>
      </c>
      <c r="E384" s="51">
        <v>43844</v>
      </c>
      <c r="F384" s="52">
        <f t="shared" si="17"/>
        <v>100.578321216127</v>
      </c>
      <c r="G384" s="11">
        <v>49569</v>
      </c>
      <c r="H384" s="52">
        <f t="shared" si="16"/>
        <v>38.8331356628045</v>
      </c>
    </row>
    <row r="385" s="45" customFormat="1" ht="17.1" customHeight="1" spans="1:8">
      <c r="A385" s="11" t="s">
        <v>417</v>
      </c>
      <c r="B385" s="51">
        <v>37935</v>
      </c>
      <c r="C385" s="51">
        <v>60520</v>
      </c>
      <c r="D385" s="51">
        <v>60870</v>
      </c>
      <c r="E385" s="51">
        <v>43844</v>
      </c>
      <c r="F385" s="52">
        <f t="shared" si="17"/>
        <v>100.578321216127</v>
      </c>
      <c r="G385" s="11">
        <v>49569</v>
      </c>
      <c r="H385" s="52">
        <f t="shared" si="16"/>
        <v>38.8331356628045</v>
      </c>
    </row>
    <row r="386" s="45" customFormat="1" ht="17.1" customHeight="1" spans="1:8">
      <c r="A386" s="11" t="s">
        <v>418</v>
      </c>
      <c r="B386" s="51">
        <f>B387+B405+B412+B421+B426+B428+B432+B435</f>
        <v>62467</v>
      </c>
      <c r="C386" s="51">
        <f>C387+C405+C412+C421+C426+C428+C432+C435</f>
        <v>77897</v>
      </c>
      <c r="D386" s="51">
        <f>D387+D405+D412+D421+D426+D428+D432+D435</f>
        <v>78557</v>
      </c>
      <c r="E386" s="51">
        <f>E387+E405+E412+E421+E426+E428+E432+E435</f>
        <v>66530</v>
      </c>
      <c r="F386" s="52">
        <f t="shared" si="17"/>
        <v>100.847272680591</v>
      </c>
      <c r="G386" s="11">
        <v>53952</v>
      </c>
      <c r="H386" s="52">
        <f t="shared" si="16"/>
        <v>18.0775589959417</v>
      </c>
    </row>
    <row r="387" s="45" customFormat="1" ht="17.1" customHeight="1" spans="1:8">
      <c r="A387" s="11" t="s">
        <v>419</v>
      </c>
      <c r="B387" s="51">
        <f>SUM(B388:B404)</f>
        <v>9719</v>
      </c>
      <c r="C387" s="51">
        <f>SUM(C388:C404)</f>
        <v>16365</v>
      </c>
      <c r="D387" s="51">
        <f>SUM(D388:D404)</f>
        <v>16818</v>
      </c>
      <c r="E387" s="51">
        <f>SUM(E388:E404)</f>
        <v>10426</v>
      </c>
      <c r="F387" s="52">
        <f t="shared" si="17"/>
        <v>102.768102658112</v>
      </c>
      <c r="G387" s="11">
        <v>14890</v>
      </c>
      <c r="H387" s="52">
        <f t="shared" si="16"/>
        <v>61.3082677920583</v>
      </c>
    </row>
    <row r="388" s="45" customFormat="1" ht="17.1" customHeight="1" spans="1:8">
      <c r="A388" s="11" t="s">
        <v>93</v>
      </c>
      <c r="B388" s="51">
        <v>1454</v>
      </c>
      <c r="C388" s="51">
        <v>1804</v>
      </c>
      <c r="D388" s="51">
        <v>1760</v>
      </c>
      <c r="E388" s="51">
        <v>1244</v>
      </c>
      <c r="F388" s="52">
        <f t="shared" si="17"/>
        <v>97.5609756097561</v>
      </c>
      <c r="G388" s="11">
        <v>1023</v>
      </c>
      <c r="H388" s="52">
        <f t="shared" si="16"/>
        <v>41.4790996784566</v>
      </c>
    </row>
    <row r="389" s="45" customFormat="1" ht="17.1" customHeight="1" spans="1:8">
      <c r="A389" s="11" t="s">
        <v>106</v>
      </c>
      <c r="B389" s="51"/>
      <c r="C389" s="51">
        <v>50</v>
      </c>
      <c r="D389" s="51">
        <v>50</v>
      </c>
      <c r="E389" s="51"/>
      <c r="F389" s="52">
        <f t="shared" si="17"/>
        <v>100</v>
      </c>
      <c r="G389" s="11"/>
      <c r="H389" s="52"/>
    </row>
    <row r="390" s="45" customFormat="1" ht="17.1" customHeight="1" spans="1:8">
      <c r="A390" s="11" t="s">
        <v>111</v>
      </c>
      <c r="B390" s="51">
        <v>3152</v>
      </c>
      <c r="C390" s="51">
        <v>3152</v>
      </c>
      <c r="D390" s="51">
        <v>3116</v>
      </c>
      <c r="E390" s="51">
        <v>3514</v>
      </c>
      <c r="F390" s="52">
        <f t="shared" si="17"/>
        <v>98.8578680203046</v>
      </c>
      <c r="G390" s="11">
        <v>2902</v>
      </c>
      <c r="H390" s="52">
        <f t="shared" si="16"/>
        <v>-11.3261240751281</v>
      </c>
    </row>
    <row r="391" s="45" customFormat="1" ht="17.1" customHeight="1" spans="1:8">
      <c r="A391" s="11" t="s">
        <v>420</v>
      </c>
      <c r="B391" s="51"/>
      <c r="C391" s="51"/>
      <c r="D391" s="51">
        <v>0</v>
      </c>
      <c r="E391" s="51">
        <v>180</v>
      </c>
      <c r="F391" s="52"/>
      <c r="G391" s="11">
        <v>325</v>
      </c>
      <c r="H391" s="52">
        <f t="shared" ref="H391:H454" si="18">(D391-E391)/E391*100</f>
        <v>-100</v>
      </c>
    </row>
    <row r="392" s="45" customFormat="1" ht="17.1" customHeight="1" spans="1:8">
      <c r="A392" s="11" t="s">
        <v>421</v>
      </c>
      <c r="B392" s="51">
        <v>134</v>
      </c>
      <c r="C392" s="51">
        <v>137</v>
      </c>
      <c r="D392" s="51">
        <v>137</v>
      </c>
      <c r="E392" s="51">
        <v>58</v>
      </c>
      <c r="F392" s="52">
        <f t="shared" si="17"/>
        <v>100</v>
      </c>
      <c r="G392" s="11">
        <v>66</v>
      </c>
      <c r="H392" s="52">
        <f t="shared" si="18"/>
        <v>136.206896551724</v>
      </c>
    </row>
    <row r="393" s="45" customFormat="1" ht="17.1" customHeight="1" spans="1:8">
      <c r="A393" s="11" t="s">
        <v>422</v>
      </c>
      <c r="B393" s="51">
        <v>12</v>
      </c>
      <c r="C393" s="51">
        <v>32</v>
      </c>
      <c r="D393" s="51">
        <v>32</v>
      </c>
      <c r="E393" s="51">
        <v>13</v>
      </c>
      <c r="F393" s="52">
        <f t="shared" si="17"/>
        <v>100</v>
      </c>
      <c r="G393" s="11">
        <v>13</v>
      </c>
      <c r="H393" s="52">
        <f t="shared" si="18"/>
        <v>146.153846153846</v>
      </c>
    </row>
    <row r="394" s="45" customFormat="1" ht="17.1" customHeight="1" spans="1:8">
      <c r="A394" s="11" t="s">
        <v>423</v>
      </c>
      <c r="B394" s="51">
        <v>44</v>
      </c>
      <c r="C394" s="51">
        <v>44</v>
      </c>
      <c r="D394" s="51">
        <v>44</v>
      </c>
      <c r="E394" s="51">
        <v>48</v>
      </c>
      <c r="F394" s="52">
        <f t="shared" si="17"/>
        <v>100</v>
      </c>
      <c r="G394" s="11">
        <v>48</v>
      </c>
      <c r="H394" s="52">
        <f t="shared" si="18"/>
        <v>-8.33333333333333</v>
      </c>
    </row>
    <row r="395" s="45" customFormat="1" ht="17.1" customHeight="1" spans="1:8">
      <c r="A395" s="11" t="s">
        <v>424</v>
      </c>
      <c r="B395" s="51"/>
      <c r="C395" s="51"/>
      <c r="D395" s="51">
        <v>0</v>
      </c>
      <c r="E395" s="51"/>
      <c r="F395" s="52"/>
      <c r="G395" s="11"/>
      <c r="H395" s="52"/>
    </row>
    <row r="396" s="45" customFormat="1" ht="17.1" customHeight="1" spans="1:8">
      <c r="A396" s="11" t="s">
        <v>425</v>
      </c>
      <c r="B396" s="51">
        <v>18</v>
      </c>
      <c r="C396" s="51">
        <v>18</v>
      </c>
      <c r="D396" s="51">
        <v>18</v>
      </c>
      <c r="E396" s="51">
        <v>7</v>
      </c>
      <c r="F396" s="52">
        <f t="shared" ref="F395:F464" si="19">D396/C396*100</f>
        <v>100</v>
      </c>
      <c r="G396" s="11">
        <v>40</v>
      </c>
      <c r="H396" s="52">
        <f t="shared" si="18"/>
        <v>157.142857142857</v>
      </c>
    </row>
    <row r="397" s="45" customFormat="1" ht="17.1" customHeight="1" spans="1:8">
      <c r="A397" s="11" t="s">
        <v>426</v>
      </c>
      <c r="B397" s="51"/>
      <c r="C397" s="51">
        <v>11</v>
      </c>
      <c r="D397" s="51">
        <v>211</v>
      </c>
      <c r="E397" s="51">
        <v>50</v>
      </c>
      <c r="F397" s="52">
        <f t="shared" si="19"/>
        <v>1918.18181818182</v>
      </c>
      <c r="G397" s="11"/>
      <c r="H397" s="52">
        <f t="shared" si="18"/>
        <v>322</v>
      </c>
    </row>
    <row r="398" s="45" customFormat="1" ht="17.1" customHeight="1" spans="1:8">
      <c r="A398" s="11" t="s">
        <v>427</v>
      </c>
      <c r="B398" s="51"/>
      <c r="C398" s="51"/>
      <c r="D398" s="51">
        <v>0</v>
      </c>
      <c r="E398" s="51">
        <v>200</v>
      </c>
      <c r="F398" s="52"/>
      <c r="G398" s="11">
        <v>183</v>
      </c>
      <c r="H398" s="52">
        <f t="shared" si="18"/>
        <v>-100</v>
      </c>
    </row>
    <row r="399" s="45" customFormat="1" ht="17.1" customHeight="1" spans="1:8">
      <c r="A399" s="11" t="s">
        <v>428</v>
      </c>
      <c r="B399" s="51"/>
      <c r="C399" s="51"/>
      <c r="D399" s="51">
        <v>0</v>
      </c>
      <c r="E399" s="51"/>
      <c r="F399" s="52"/>
      <c r="G399" s="11">
        <v>72</v>
      </c>
      <c r="H399" s="52"/>
    </row>
    <row r="400" s="45" customFormat="1" ht="17.1" customHeight="1" spans="1:8">
      <c r="A400" s="11" t="s">
        <v>429</v>
      </c>
      <c r="B400" s="51">
        <v>20</v>
      </c>
      <c r="C400" s="51">
        <v>20</v>
      </c>
      <c r="D400" s="51">
        <v>20</v>
      </c>
      <c r="E400" s="51">
        <v>430</v>
      </c>
      <c r="F400" s="52">
        <f t="shared" si="19"/>
        <v>100</v>
      </c>
      <c r="G400" s="11">
        <v>50</v>
      </c>
      <c r="H400" s="52">
        <f t="shared" si="18"/>
        <v>-95.3488372093023</v>
      </c>
    </row>
    <row r="401" s="45" customFormat="1" ht="17.1" customHeight="1" spans="1:8">
      <c r="A401" s="11" t="s">
        <v>430</v>
      </c>
      <c r="B401" s="51">
        <v>71</v>
      </c>
      <c r="C401" s="51"/>
      <c r="D401" s="51">
        <v>0</v>
      </c>
      <c r="E401" s="51">
        <v>36</v>
      </c>
      <c r="F401" s="52"/>
      <c r="G401" s="11">
        <v>81</v>
      </c>
      <c r="H401" s="52">
        <f t="shared" si="18"/>
        <v>-100</v>
      </c>
    </row>
    <row r="402" s="45" customFormat="1" ht="17.1" customHeight="1" spans="1:8">
      <c r="A402" s="11" t="s">
        <v>431</v>
      </c>
      <c r="B402" s="51">
        <v>47</v>
      </c>
      <c r="C402" s="51">
        <v>47</v>
      </c>
      <c r="D402" s="51">
        <v>47</v>
      </c>
      <c r="E402" s="51"/>
      <c r="F402" s="52">
        <f t="shared" si="19"/>
        <v>100</v>
      </c>
      <c r="G402" s="11"/>
      <c r="H402" s="52"/>
    </row>
    <row r="403" s="45" customFormat="1" ht="17.1" customHeight="1" spans="1:8">
      <c r="A403" s="11" t="s">
        <v>432</v>
      </c>
      <c r="B403" s="51">
        <v>93</v>
      </c>
      <c r="C403" s="51">
        <v>73</v>
      </c>
      <c r="D403" s="51">
        <v>90</v>
      </c>
      <c r="E403" s="51">
        <v>149</v>
      </c>
      <c r="F403" s="52">
        <f t="shared" si="19"/>
        <v>123.287671232877</v>
      </c>
      <c r="G403" s="11">
        <v>490</v>
      </c>
      <c r="H403" s="52">
        <f t="shared" si="18"/>
        <v>-39.5973154362416</v>
      </c>
    </row>
    <row r="404" s="45" customFormat="1" ht="17.1" customHeight="1" spans="1:8">
      <c r="A404" s="11" t="s">
        <v>433</v>
      </c>
      <c r="B404" s="51">
        <v>4674</v>
      </c>
      <c r="C404" s="51">
        <v>10977</v>
      </c>
      <c r="D404" s="51">
        <v>11293</v>
      </c>
      <c r="E404" s="51">
        <v>4497</v>
      </c>
      <c r="F404" s="52">
        <f t="shared" si="19"/>
        <v>102.878746469892</v>
      </c>
      <c r="G404" s="11">
        <v>9597</v>
      </c>
      <c r="H404" s="52">
        <f t="shared" si="18"/>
        <v>151.122970869469</v>
      </c>
    </row>
    <row r="405" s="45" customFormat="1" ht="17.1" customHeight="1" spans="1:8">
      <c r="A405" s="11" t="s">
        <v>434</v>
      </c>
      <c r="B405" s="51">
        <f>SUM(B406:B411)</f>
        <v>7464</v>
      </c>
      <c r="C405" s="51">
        <f>SUM(C406:C411)</f>
        <v>8456</v>
      </c>
      <c r="D405" s="51">
        <f>SUM(D406:D411)</f>
        <v>8534</v>
      </c>
      <c r="E405" s="51">
        <f>SUM(E406:E411)</f>
        <v>7152</v>
      </c>
      <c r="F405" s="52">
        <f t="shared" si="19"/>
        <v>100.922421948912</v>
      </c>
      <c r="G405" s="11">
        <v>8263</v>
      </c>
      <c r="H405" s="52">
        <f t="shared" si="18"/>
        <v>19.3232662192394</v>
      </c>
    </row>
    <row r="406" s="45" customFormat="1" ht="17.1" customHeight="1" spans="1:8">
      <c r="A406" s="11" t="s">
        <v>93</v>
      </c>
      <c r="B406" s="51">
        <v>1071</v>
      </c>
      <c r="C406" s="51">
        <v>1271</v>
      </c>
      <c r="D406" s="51">
        <v>1278</v>
      </c>
      <c r="E406" s="51">
        <v>588</v>
      </c>
      <c r="F406" s="52">
        <f t="shared" si="19"/>
        <v>100.550747442958</v>
      </c>
      <c r="G406" s="11">
        <v>409</v>
      </c>
      <c r="H406" s="52">
        <f t="shared" si="18"/>
        <v>117.34693877551</v>
      </c>
    </row>
    <row r="407" s="45" customFormat="1" ht="17.1" customHeight="1" spans="1:8">
      <c r="A407" s="11" t="s">
        <v>435</v>
      </c>
      <c r="B407" s="51">
        <v>1223</v>
      </c>
      <c r="C407" s="51">
        <v>1223</v>
      </c>
      <c r="D407" s="51">
        <v>1092</v>
      </c>
      <c r="E407" s="51">
        <v>1633</v>
      </c>
      <c r="F407" s="52">
        <f t="shared" si="19"/>
        <v>89.2886345053148</v>
      </c>
      <c r="G407" s="11">
        <v>1400</v>
      </c>
      <c r="H407" s="52">
        <f t="shared" si="18"/>
        <v>-33.1292100428659</v>
      </c>
    </row>
    <row r="408" s="45" customFormat="1" ht="17.1" customHeight="1" spans="1:8">
      <c r="A408" s="11" t="s">
        <v>436</v>
      </c>
      <c r="B408" s="51">
        <v>3812</v>
      </c>
      <c r="C408" s="51">
        <v>3812</v>
      </c>
      <c r="D408" s="51">
        <v>3812</v>
      </c>
      <c r="E408" s="51">
        <v>3812</v>
      </c>
      <c r="F408" s="52">
        <f t="shared" si="19"/>
        <v>100</v>
      </c>
      <c r="G408" s="11">
        <v>4682</v>
      </c>
      <c r="H408" s="52">
        <f t="shared" si="18"/>
        <v>0</v>
      </c>
    </row>
    <row r="409" s="45" customFormat="1" ht="17.1" customHeight="1" spans="1:8">
      <c r="A409" s="11" t="s">
        <v>437</v>
      </c>
      <c r="B409" s="51"/>
      <c r="C409" s="51"/>
      <c r="D409" s="51">
        <v>2</v>
      </c>
      <c r="E409" s="51"/>
      <c r="F409" s="52"/>
      <c r="G409" s="11"/>
      <c r="H409" s="52"/>
    </row>
    <row r="410" s="45" customFormat="1" ht="17.1" customHeight="1" spans="1:8">
      <c r="A410" s="11" t="s">
        <v>438</v>
      </c>
      <c r="B410" s="51"/>
      <c r="C410" s="51"/>
      <c r="D410" s="51">
        <v>0</v>
      </c>
      <c r="E410" s="51">
        <v>143</v>
      </c>
      <c r="F410" s="52"/>
      <c r="G410" s="11">
        <v>324</v>
      </c>
      <c r="H410" s="52">
        <f t="shared" si="18"/>
        <v>-100</v>
      </c>
    </row>
    <row r="411" s="45" customFormat="1" ht="17.1" customHeight="1" spans="1:8">
      <c r="A411" s="11" t="s">
        <v>439</v>
      </c>
      <c r="B411" s="51">
        <v>1358</v>
      </c>
      <c r="C411" s="51">
        <v>2150</v>
      </c>
      <c r="D411" s="51">
        <v>2350</v>
      </c>
      <c r="E411" s="51">
        <v>976</v>
      </c>
      <c r="F411" s="52">
        <f t="shared" si="19"/>
        <v>109.302325581395</v>
      </c>
      <c r="G411" s="11">
        <v>1330</v>
      </c>
      <c r="H411" s="52">
        <f t="shared" si="18"/>
        <v>140.77868852459</v>
      </c>
    </row>
    <row r="412" s="45" customFormat="1" ht="17.1" customHeight="1" spans="1:8">
      <c r="A412" s="11" t="s">
        <v>440</v>
      </c>
      <c r="B412" s="51">
        <f>SUM(B413:B420)</f>
        <v>19127</v>
      </c>
      <c r="C412" s="51">
        <f>SUM(C413:C420)</f>
        <v>29267</v>
      </c>
      <c r="D412" s="51">
        <f>SUM(D413:D420)</f>
        <v>29725</v>
      </c>
      <c r="E412" s="51">
        <f>SUM(E413:E420)</f>
        <v>19689</v>
      </c>
      <c r="F412" s="52">
        <f t="shared" si="19"/>
        <v>101.564902449858</v>
      </c>
      <c r="G412" s="11">
        <v>18292</v>
      </c>
      <c r="H412" s="52">
        <f t="shared" si="18"/>
        <v>50.9726243079892</v>
      </c>
    </row>
    <row r="413" s="45" customFormat="1" ht="17.1" customHeight="1" spans="1:8">
      <c r="A413" s="11" t="s">
        <v>93</v>
      </c>
      <c r="B413" s="51">
        <v>959</v>
      </c>
      <c r="C413" s="51">
        <v>1159</v>
      </c>
      <c r="D413" s="51">
        <v>1174</v>
      </c>
      <c r="E413" s="51">
        <v>756</v>
      </c>
      <c r="F413" s="52">
        <f t="shared" si="19"/>
        <v>101.294219154443</v>
      </c>
      <c r="G413" s="11">
        <v>490</v>
      </c>
      <c r="H413" s="52">
        <f t="shared" si="18"/>
        <v>55.2910052910053</v>
      </c>
    </row>
    <row r="414" s="45" customFormat="1" ht="17.1" customHeight="1" spans="1:8">
      <c r="A414" s="11" t="s">
        <v>441</v>
      </c>
      <c r="B414" s="51">
        <v>1011</v>
      </c>
      <c r="C414" s="51">
        <v>1011</v>
      </c>
      <c r="D414" s="51">
        <v>807</v>
      </c>
      <c r="E414" s="51">
        <v>1140</v>
      </c>
      <c r="F414" s="52">
        <f t="shared" si="19"/>
        <v>79.8219584569733</v>
      </c>
      <c r="G414" s="11">
        <v>729</v>
      </c>
      <c r="H414" s="52">
        <f t="shared" si="18"/>
        <v>-29.2105263157895</v>
      </c>
    </row>
    <row r="415" s="45" customFormat="1" ht="17.1" customHeight="1" spans="1:8">
      <c r="A415" s="11" t="s">
        <v>442</v>
      </c>
      <c r="B415" s="51">
        <v>27</v>
      </c>
      <c r="C415" s="51">
        <v>27</v>
      </c>
      <c r="D415" s="51">
        <v>27</v>
      </c>
      <c r="E415" s="51">
        <v>30</v>
      </c>
      <c r="F415" s="52">
        <f t="shared" si="19"/>
        <v>100</v>
      </c>
      <c r="G415" s="11"/>
      <c r="H415" s="52">
        <f t="shared" si="18"/>
        <v>-10</v>
      </c>
    </row>
    <row r="416" s="45" customFormat="1" ht="17.1" customHeight="1" spans="1:8">
      <c r="A416" s="11" t="s">
        <v>443</v>
      </c>
      <c r="B416" s="51">
        <v>9</v>
      </c>
      <c r="C416" s="51">
        <v>9</v>
      </c>
      <c r="D416" s="51">
        <v>9</v>
      </c>
      <c r="E416" s="51">
        <v>10</v>
      </c>
      <c r="F416" s="52">
        <f t="shared" si="19"/>
        <v>100</v>
      </c>
      <c r="G416" s="11">
        <v>25</v>
      </c>
      <c r="H416" s="52">
        <f t="shared" si="18"/>
        <v>-10</v>
      </c>
    </row>
    <row r="417" s="45" customFormat="1" ht="17.1" customHeight="1" spans="1:8">
      <c r="A417" s="11" t="s">
        <v>444</v>
      </c>
      <c r="B417" s="51">
        <v>36</v>
      </c>
      <c r="C417" s="51">
        <v>36</v>
      </c>
      <c r="D417" s="51">
        <v>36</v>
      </c>
      <c r="E417" s="51">
        <v>40</v>
      </c>
      <c r="F417" s="52">
        <f t="shared" si="19"/>
        <v>100</v>
      </c>
      <c r="G417" s="11">
        <v>202</v>
      </c>
      <c r="H417" s="52">
        <f t="shared" si="18"/>
        <v>-10</v>
      </c>
    </row>
    <row r="418" s="45" customFormat="1" ht="17.1" customHeight="1" spans="1:8">
      <c r="A418" s="11" t="s">
        <v>445</v>
      </c>
      <c r="B418" s="51">
        <v>109</v>
      </c>
      <c r="C418" s="51">
        <v>109</v>
      </c>
      <c r="D418" s="51">
        <v>109</v>
      </c>
      <c r="E418" s="51">
        <v>14</v>
      </c>
      <c r="F418" s="52">
        <f t="shared" si="19"/>
        <v>100</v>
      </c>
      <c r="G418" s="11">
        <v>14</v>
      </c>
      <c r="H418" s="52">
        <f t="shared" si="18"/>
        <v>678.571428571429</v>
      </c>
    </row>
    <row r="419" s="45" customFormat="1" ht="17.1" customHeight="1" spans="1:8">
      <c r="A419" s="11" t="s">
        <v>446</v>
      </c>
      <c r="B419" s="51">
        <v>161</v>
      </c>
      <c r="C419" s="51">
        <v>191</v>
      </c>
      <c r="D419" s="51">
        <v>191</v>
      </c>
      <c r="E419" s="51">
        <v>156</v>
      </c>
      <c r="F419" s="52">
        <f t="shared" si="19"/>
        <v>100</v>
      </c>
      <c r="G419" s="11">
        <v>156</v>
      </c>
      <c r="H419" s="52">
        <f t="shared" si="18"/>
        <v>22.4358974358974</v>
      </c>
    </row>
    <row r="420" s="45" customFormat="1" ht="17.1" customHeight="1" spans="1:8">
      <c r="A420" s="11" t="s">
        <v>447</v>
      </c>
      <c r="B420" s="51">
        <v>16815</v>
      </c>
      <c r="C420" s="51">
        <v>26725</v>
      </c>
      <c r="D420" s="51">
        <v>27372</v>
      </c>
      <c r="E420" s="51">
        <v>17543</v>
      </c>
      <c r="F420" s="52">
        <f t="shared" si="19"/>
        <v>102.420954162769</v>
      </c>
      <c r="G420" s="11">
        <v>2403</v>
      </c>
      <c r="H420" s="52">
        <f t="shared" si="18"/>
        <v>56.0280453742233</v>
      </c>
    </row>
    <row r="421" s="45" customFormat="1" ht="17.1" customHeight="1" spans="1:8">
      <c r="A421" s="11" t="s">
        <v>448</v>
      </c>
      <c r="B421" s="51">
        <f>SUM(B422:B425)</f>
        <v>14873</v>
      </c>
      <c r="C421" s="51">
        <f>SUM(C422:C425)</f>
        <v>11599</v>
      </c>
      <c r="D421" s="51">
        <f>SUM(D422:D425)</f>
        <v>11812</v>
      </c>
      <c r="E421" s="51">
        <f>SUM(E422:E425)</f>
        <v>14837</v>
      </c>
      <c r="F421" s="52">
        <f t="shared" si="19"/>
        <v>101.836365203897</v>
      </c>
      <c r="G421" s="11">
        <v>2394</v>
      </c>
      <c r="H421" s="52">
        <f t="shared" si="18"/>
        <v>-20.3882186425827</v>
      </c>
    </row>
    <row r="422" s="45" customFormat="1" ht="17.1" customHeight="1" spans="1:8">
      <c r="A422" s="11" t="s">
        <v>449</v>
      </c>
      <c r="B422" s="51">
        <v>3000</v>
      </c>
      <c r="C422" s="51">
        <v>3038</v>
      </c>
      <c r="D422" s="51">
        <v>2107</v>
      </c>
      <c r="E422" s="51">
        <v>3540</v>
      </c>
      <c r="F422" s="52">
        <f t="shared" si="19"/>
        <v>69.3548387096774</v>
      </c>
      <c r="G422" s="11">
        <v>732</v>
      </c>
      <c r="H422" s="52">
        <f t="shared" si="18"/>
        <v>-40.4802259887006</v>
      </c>
    </row>
    <row r="423" s="45" customFormat="1" ht="17.1" customHeight="1" spans="1:8">
      <c r="A423" s="11" t="s">
        <v>450</v>
      </c>
      <c r="B423" s="51">
        <v>3774</v>
      </c>
      <c r="C423" s="51">
        <v>1774</v>
      </c>
      <c r="D423" s="51">
        <v>1777</v>
      </c>
      <c r="E423" s="51">
        <v>3702</v>
      </c>
      <c r="F423" s="52">
        <f t="shared" si="19"/>
        <v>100.169109357384</v>
      </c>
      <c r="G423" s="11"/>
      <c r="H423" s="52">
        <f t="shared" si="18"/>
        <v>-51.9989195029714</v>
      </c>
    </row>
    <row r="424" s="45" customFormat="1" ht="17.1" customHeight="1" spans="1:8">
      <c r="A424" s="11" t="s">
        <v>451</v>
      </c>
      <c r="B424" s="51">
        <v>2120</v>
      </c>
      <c r="C424" s="51">
        <v>2187</v>
      </c>
      <c r="D424" s="51">
        <v>3346</v>
      </c>
      <c r="E424" s="51">
        <v>1663</v>
      </c>
      <c r="F424" s="52">
        <f t="shared" si="19"/>
        <v>152.994970278921</v>
      </c>
      <c r="G424" s="11"/>
      <c r="H424" s="52">
        <f t="shared" si="18"/>
        <v>101.202645820806</v>
      </c>
    </row>
    <row r="425" s="45" customFormat="1" ht="17.1" customHeight="1" spans="1:8">
      <c r="A425" s="11" t="s">
        <v>452</v>
      </c>
      <c r="B425" s="51">
        <v>5979</v>
      </c>
      <c r="C425" s="51">
        <v>4600</v>
      </c>
      <c r="D425" s="51">
        <v>4582</v>
      </c>
      <c r="E425" s="51">
        <v>5932</v>
      </c>
      <c r="F425" s="52">
        <f t="shared" si="19"/>
        <v>99.6086956521739</v>
      </c>
      <c r="G425" s="11">
        <v>1662</v>
      </c>
      <c r="H425" s="52">
        <f t="shared" si="18"/>
        <v>-22.757923128793</v>
      </c>
    </row>
    <row r="426" s="45" customFormat="1" ht="17.1" customHeight="1" spans="1:8">
      <c r="A426" s="11" t="s">
        <v>453</v>
      </c>
      <c r="B426" s="51"/>
      <c r="C426" s="51"/>
      <c r="D426" s="51">
        <v>0</v>
      </c>
      <c r="E426" s="51">
        <v>2855</v>
      </c>
      <c r="F426" s="52"/>
      <c r="G426" s="11">
        <v>4515</v>
      </c>
      <c r="H426" s="52">
        <f t="shared" si="18"/>
        <v>-100</v>
      </c>
    </row>
    <row r="427" s="45" customFormat="1" ht="17.1" customHeight="1" spans="1:8">
      <c r="A427" s="11" t="s">
        <v>454</v>
      </c>
      <c r="B427" s="51"/>
      <c r="C427" s="51"/>
      <c r="D427" s="51">
        <v>0</v>
      </c>
      <c r="E427" s="51">
        <v>2855</v>
      </c>
      <c r="F427" s="52"/>
      <c r="G427" s="11">
        <v>4505</v>
      </c>
      <c r="H427" s="52">
        <f t="shared" si="18"/>
        <v>-100</v>
      </c>
    </row>
    <row r="428" s="45" customFormat="1" ht="17.1" customHeight="1" spans="1:8">
      <c r="A428" s="11" t="s">
        <v>455</v>
      </c>
      <c r="B428" s="51">
        <f>SUM(B429:B431)</f>
        <v>5871</v>
      </c>
      <c r="C428" s="51">
        <f>SUM(C429:C431)</f>
        <v>12146</v>
      </c>
      <c r="D428" s="51">
        <f>SUM(D429:D431)</f>
        <v>11603</v>
      </c>
      <c r="E428" s="51">
        <f>SUM(E429:E431)</f>
        <v>8363</v>
      </c>
      <c r="F428" s="52">
        <f t="shared" si="19"/>
        <v>95.5293923925572</v>
      </c>
      <c r="G428" s="11">
        <v>3976</v>
      </c>
      <c r="H428" s="52">
        <f t="shared" si="18"/>
        <v>38.7420782016023</v>
      </c>
    </row>
    <row r="429" s="45" customFormat="1" ht="17.1" customHeight="1" spans="1:8">
      <c r="A429" s="11" t="s">
        <v>456</v>
      </c>
      <c r="B429" s="51">
        <v>823</v>
      </c>
      <c r="C429" s="51">
        <v>1623</v>
      </c>
      <c r="D429" s="51">
        <v>1630</v>
      </c>
      <c r="E429" s="51">
        <v>1300</v>
      </c>
      <c r="F429" s="52">
        <f t="shared" si="19"/>
        <v>100.431300061614</v>
      </c>
      <c r="G429" s="11">
        <v>1620</v>
      </c>
      <c r="H429" s="52">
        <f t="shared" si="18"/>
        <v>25.3846153846154</v>
      </c>
    </row>
    <row r="430" s="45" customFormat="1" ht="17.1" customHeight="1" spans="1:8">
      <c r="A430" s="11" t="s">
        <v>457</v>
      </c>
      <c r="B430" s="51">
        <v>2698</v>
      </c>
      <c r="C430" s="51">
        <v>4303</v>
      </c>
      <c r="D430" s="51">
        <v>3448</v>
      </c>
      <c r="E430" s="51">
        <v>2594</v>
      </c>
      <c r="F430" s="52">
        <f t="shared" si="19"/>
        <v>80.1301417615617</v>
      </c>
      <c r="G430" s="11">
        <v>2164</v>
      </c>
      <c r="H430" s="52">
        <f t="shared" si="18"/>
        <v>32.9221279876638</v>
      </c>
    </row>
    <row r="431" s="45" customFormat="1" ht="17.1" customHeight="1" spans="1:8">
      <c r="A431" s="11" t="s">
        <v>458</v>
      </c>
      <c r="B431" s="51">
        <v>2350</v>
      </c>
      <c r="C431" s="51">
        <v>6220</v>
      </c>
      <c r="D431" s="51">
        <v>6525</v>
      </c>
      <c r="E431" s="51">
        <v>4469</v>
      </c>
      <c r="F431" s="52">
        <f t="shared" si="19"/>
        <v>104.903536977492</v>
      </c>
      <c r="G431" s="11"/>
      <c r="H431" s="52">
        <f t="shared" si="18"/>
        <v>46.0058178563437</v>
      </c>
    </row>
    <row r="432" s="45" customFormat="1" ht="17.1" customHeight="1" spans="1:8">
      <c r="A432" s="11" t="s">
        <v>459</v>
      </c>
      <c r="B432" s="51">
        <v>81</v>
      </c>
      <c r="C432" s="51">
        <v>64</v>
      </c>
      <c r="D432" s="51">
        <v>65</v>
      </c>
      <c r="E432" s="51">
        <v>27</v>
      </c>
      <c r="F432" s="52">
        <f t="shared" si="19"/>
        <v>101.5625</v>
      </c>
      <c r="G432" s="11">
        <v>205</v>
      </c>
      <c r="H432" s="52">
        <f t="shared" si="18"/>
        <v>140.740740740741</v>
      </c>
    </row>
    <row r="433" s="45" customFormat="1" ht="17.1" customHeight="1" spans="1:8">
      <c r="A433" s="11" t="s">
        <v>460</v>
      </c>
      <c r="B433" s="51"/>
      <c r="C433" s="51"/>
      <c r="D433" s="51">
        <v>3</v>
      </c>
      <c r="E433" s="51">
        <v>3</v>
      </c>
      <c r="F433" s="52"/>
      <c r="G433" s="11"/>
      <c r="H433" s="52">
        <f t="shared" si="18"/>
        <v>0</v>
      </c>
    </row>
    <row r="434" s="45" customFormat="1" ht="17.1" customHeight="1" spans="1:8">
      <c r="A434" s="11" t="s">
        <v>461</v>
      </c>
      <c r="B434" s="51">
        <v>81</v>
      </c>
      <c r="C434" s="51">
        <v>64</v>
      </c>
      <c r="D434" s="51">
        <v>62</v>
      </c>
      <c r="E434" s="51">
        <v>24</v>
      </c>
      <c r="F434" s="52">
        <f t="shared" si="19"/>
        <v>96.875</v>
      </c>
      <c r="G434" s="11">
        <v>205</v>
      </c>
      <c r="H434" s="52">
        <f t="shared" si="18"/>
        <v>158.333333333333</v>
      </c>
    </row>
    <row r="435" s="45" customFormat="1" ht="17.1" customHeight="1" spans="1:8">
      <c r="A435" s="11" t="s">
        <v>462</v>
      </c>
      <c r="B435" s="51">
        <v>5332</v>
      </c>
      <c r="C435" s="51"/>
      <c r="D435" s="51">
        <v>0</v>
      </c>
      <c r="E435" s="51">
        <v>3181</v>
      </c>
      <c r="F435" s="52"/>
      <c r="G435" s="11">
        <v>1417</v>
      </c>
      <c r="H435" s="52">
        <f t="shared" si="18"/>
        <v>-100</v>
      </c>
    </row>
    <row r="436" s="45" customFormat="1" ht="17.1" customHeight="1" spans="1:8">
      <c r="A436" s="11" t="s">
        <v>463</v>
      </c>
      <c r="B436" s="51">
        <v>5332</v>
      </c>
      <c r="C436" s="51"/>
      <c r="D436" s="51">
        <v>0</v>
      </c>
      <c r="E436" s="51">
        <v>3181</v>
      </c>
      <c r="F436" s="52"/>
      <c r="G436" s="11">
        <v>1417</v>
      </c>
      <c r="H436" s="52">
        <f t="shared" si="18"/>
        <v>-100</v>
      </c>
    </row>
    <row r="437" s="45" customFormat="1" ht="17.1" customHeight="1" spans="1:8">
      <c r="A437" s="11" t="s">
        <v>464</v>
      </c>
      <c r="B437" s="51">
        <f>B438+B445+B449+B452+B455</f>
        <v>36357</v>
      </c>
      <c r="C437" s="51">
        <f>C438+C445+C449+C452+C455</f>
        <v>17653</v>
      </c>
      <c r="D437" s="51">
        <f>D438+D445+D449+D452+D455</f>
        <v>19549</v>
      </c>
      <c r="E437" s="51">
        <f>E438+E445+E449+E452+E455</f>
        <v>32765</v>
      </c>
      <c r="F437" s="52">
        <f t="shared" si="19"/>
        <v>110.740384070696</v>
      </c>
      <c r="G437" s="11">
        <v>18450</v>
      </c>
      <c r="H437" s="52">
        <f t="shared" si="18"/>
        <v>-40.335724095834</v>
      </c>
    </row>
    <row r="438" s="45" customFormat="1" ht="17.1" customHeight="1" spans="1:8">
      <c r="A438" s="11" t="s">
        <v>465</v>
      </c>
      <c r="B438" s="51">
        <f>SUM(B439:B444)</f>
        <v>27089</v>
      </c>
      <c r="C438" s="51">
        <f>SUM(C439:C444)</f>
        <v>8286</v>
      </c>
      <c r="D438" s="51">
        <f>SUM(D439:D444)</f>
        <v>9368</v>
      </c>
      <c r="E438" s="51">
        <f>SUM(E439:E444)</f>
        <v>28593</v>
      </c>
      <c r="F438" s="52">
        <f t="shared" si="19"/>
        <v>113.058170407917</v>
      </c>
      <c r="G438" s="11">
        <v>14176</v>
      </c>
      <c r="H438" s="52">
        <f t="shared" si="18"/>
        <v>-67.2367362641206</v>
      </c>
    </row>
    <row r="439" s="45" customFormat="1" ht="17.1" customHeight="1" spans="1:8">
      <c r="A439" s="11" t="s">
        <v>93</v>
      </c>
      <c r="B439" s="51">
        <v>445</v>
      </c>
      <c r="C439" s="51">
        <v>445</v>
      </c>
      <c r="D439" s="51">
        <v>513</v>
      </c>
      <c r="E439" s="51">
        <v>473</v>
      </c>
      <c r="F439" s="52">
        <f t="shared" si="19"/>
        <v>115.280898876404</v>
      </c>
      <c r="G439" s="11">
        <v>2194</v>
      </c>
      <c r="H439" s="52">
        <f t="shared" si="18"/>
        <v>8.45665961945032</v>
      </c>
    </row>
    <row r="440" s="45" customFormat="1" ht="17.1" customHeight="1" spans="1:8">
      <c r="A440" s="11" t="s">
        <v>466</v>
      </c>
      <c r="B440" s="51">
        <v>20000</v>
      </c>
      <c r="C440" s="51"/>
      <c r="D440" s="51">
        <v>0</v>
      </c>
      <c r="E440" s="51">
        <v>20000</v>
      </c>
      <c r="F440" s="52"/>
      <c r="G440" s="11"/>
      <c r="H440" s="52">
        <f t="shared" si="18"/>
        <v>-100</v>
      </c>
    </row>
    <row r="441" s="45" customFormat="1" ht="17.1" customHeight="1" spans="1:8">
      <c r="A441" s="11" t="s">
        <v>467</v>
      </c>
      <c r="B441" s="51"/>
      <c r="C441" s="51">
        <v>350</v>
      </c>
      <c r="D441" s="51">
        <v>348</v>
      </c>
      <c r="E441" s="51"/>
      <c r="F441" s="52">
        <f t="shared" si="19"/>
        <v>99.4285714285714</v>
      </c>
      <c r="G441" s="11">
        <v>0</v>
      </c>
      <c r="H441" s="52"/>
    </row>
    <row r="442" s="45" customFormat="1" ht="17.1" customHeight="1" spans="1:8">
      <c r="A442" s="11" t="s">
        <v>468</v>
      </c>
      <c r="B442" s="51"/>
      <c r="C442" s="51">
        <v>153</v>
      </c>
      <c r="D442" s="51">
        <v>153</v>
      </c>
      <c r="E442" s="51"/>
      <c r="F442" s="52">
        <f t="shared" si="19"/>
        <v>100</v>
      </c>
      <c r="G442" s="11"/>
      <c r="H442" s="52"/>
    </row>
    <row r="443" s="45" customFormat="1" ht="17.1" customHeight="1" spans="1:8">
      <c r="A443" s="11" t="s">
        <v>469</v>
      </c>
      <c r="B443" s="51">
        <v>2096</v>
      </c>
      <c r="C443" s="51">
        <v>1996</v>
      </c>
      <c r="D443" s="51">
        <v>1932</v>
      </c>
      <c r="E443" s="51">
        <v>2080</v>
      </c>
      <c r="F443" s="52">
        <f t="shared" si="19"/>
        <v>96.7935871743487</v>
      </c>
      <c r="G443" s="11"/>
      <c r="H443" s="52">
        <f t="shared" ref="H443:H448" si="20">(D443-E443)/E443*100</f>
        <v>-7.11538461538461</v>
      </c>
    </row>
    <row r="444" s="45" customFormat="1" ht="17.1" customHeight="1" spans="1:8">
      <c r="A444" s="11" t="s">
        <v>470</v>
      </c>
      <c r="B444" s="51">
        <v>4548</v>
      </c>
      <c r="C444" s="51">
        <v>5342</v>
      </c>
      <c r="D444" s="51">
        <v>6422</v>
      </c>
      <c r="E444" s="51">
        <v>6040</v>
      </c>
      <c r="F444" s="52">
        <f t="shared" si="19"/>
        <v>120.217147135904</v>
      </c>
      <c r="G444" s="11">
        <v>11982</v>
      </c>
      <c r="H444" s="52">
        <f t="shared" si="20"/>
        <v>6.32450331125828</v>
      </c>
    </row>
    <row r="445" s="45" customFormat="1" ht="17.1" customHeight="1" spans="1:8">
      <c r="A445" s="11" t="s">
        <v>471</v>
      </c>
      <c r="B445" s="51">
        <f>SUM(B446:B448)</f>
        <v>703</v>
      </c>
      <c r="C445" s="51">
        <f>SUM(C446:C448)</f>
        <v>292</v>
      </c>
      <c r="D445" s="51">
        <f>SUM(D446:D448)</f>
        <v>732</v>
      </c>
      <c r="E445" s="51">
        <f>SUM(E446:E448)</f>
        <v>767</v>
      </c>
      <c r="F445" s="52">
        <f t="shared" si="19"/>
        <v>250.684931506849</v>
      </c>
      <c r="G445" s="11">
        <v>751</v>
      </c>
      <c r="H445" s="52">
        <f t="shared" si="20"/>
        <v>-4.5632333767927</v>
      </c>
    </row>
    <row r="446" s="45" customFormat="1" ht="17.1" customHeight="1" spans="1:8">
      <c r="A446" s="11" t="s">
        <v>472</v>
      </c>
      <c r="B446" s="51">
        <v>65</v>
      </c>
      <c r="C446" s="51">
        <v>65</v>
      </c>
      <c r="D446" s="51">
        <v>94</v>
      </c>
      <c r="E446" s="51">
        <v>129</v>
      </c>
      <c r="F446" s="52">
        <f t="shared" si="19"/>
        <v>144.615384615385</v>
      </c>
      <c r="G446" s="11">
        <v>112</v>
      </c>
      <c r="H446" s="52">
        <f t="shared" si="20"/>
        <v>-27.1317829457364</v>
      </c>
    </row>
    <row r="447" s="45" customFormat="1" ht="17.1" customHeight="1" spans="1:8">
      <c r="A447" s="11" t="s">
        <v>473</v>
      </c>
      <c r="B447" s="51">
        <v>604</v>
      </c>
      <c r="C447" s="51">
        <v>193</v>
      </c>
      <c r="D447" s="51">
        <v>544</v>
      </c>
      <c r="E447" s="51">
        <v>544</v>
      </c>
      <c r="F447" s="52">
        <f t="shared" si="19"/>
        <v>281.865284974093</v>
      </c>
      <c r="G447" s="11">
        <v>639</v>
      </c>
      <c r="H447" s="52">
        <f t="shared" si="20"/>
        <v>0</v>
      </c>
    </row>
    <row r="448" s="45" customFormat="1" ht="17.1" customHeight="1" spans="1:8">
      <c r="A448" s="11" t="s">
        <v>474</v>
      </c>
      <c r="B448" s="51">
        <v>34</v>
      </c>
      <c r="C448" s="51">
        <v>34</v>
      </c>
      <c r="D448" s="51">
        <v>94</v>
      </c>
      <c r="E448" s="51">
        <v>94</v>
      </c>
      <c r="F448" s="52">
        <f t="shared" si="19"/>
        <v>276.470588235294</v>
      </c>
      <c r="G448" s="11"/>
      <c r="H448" s="52">
        <f t="shared" si="20"/>
        <v>0</v>
      </c>
    </row>
    <row r="449" s="45" customFormat="1" ht="17.1" customHeight="1" spans="1:8">
      <c r="A449" s="11" t="s">
        <v>475</v>
      </c>
      <c r="B449" s="51">
        <v>24</v>
      </c>
      <c r="C449" s="51">
        <v>44</v>
      </c>
      <c r="D449" s="51">
        <v>44</v>
      </c>
      <c r="E449" s="51"/>
      <c r="F449" s="52">
        <f t="shared" si="19"/>
        <v>100</v>
      </c>
      <c r="G449" s="11"/>
      <c r="H449" s="52"/>
    </row>
    <row r="450" s="45" customFormat="1" ht="17.1" customHeight="1" spans="1:8">
      <c r="A450" s="11" t="s">
        <v>476</v>
      </c>
      <c r="B450" s="51">
        <v>24</v>
      </c>
      <c r="C450" s="51">
        <v>24</v>
      </c>
      <c r="D450" s="51">
        <v>39</v>
      </c>
      <c r="E450" s="51"/>
      <c r="F450" s="52">
        <f t="shared" si="19"/>
        <v>162.5</v>
      </c>
      <c r="G450" s="11"/>
      <c r="H450" s="52"/>
    </row>
    <row r="451" s="45" customFormat="1" ht="17.1" customHeight="1" spans="1:8">
      <c r="A451" s="11" t="s">
        <v>477</v>
      </c>
      <c r="B451" s="51"/>
      <c r="C451" s="51">
        <v>20</v>
      </c>
      <c r="D451" s="51">
        <v>5</v>
      </c>
      <c r="E451" s="51"/>
      <c r="F451" s="52">
        <f t="shared" si="19"/>
        <v>25</v>
      </c>
      <c r="G451" s="11"/>
      <c r="H451" s="52"/>
    </row>
    <row r="452" s="45" customFormat="1" ht="17.1" customHeight="1" spans="1:8">
      <c r="A452" s="11" t="s">
        <v>478</v>
      </c>
      <c r="B452" s="51">
        <f>SUM(B453:B454)</f>
        <v>8531</v>
      </c>
      <c r="C452" s="51">
        <f>SUM(C453:C454)</f>
        <v>8531</v>
      </c>
      <c r="D452" s="51">
        <f>SUM(D453:D454)</f>
        <v>8909</v>
      </c>
      <c r="E452" s="51">
        <f>SUM(E453:E454)</f>
        <v>3380</v>
      </c>
      <c r="F452" s="52">
        <f t="shared" si="19"/>
        <v>104.430899073966</v>
      </c>
      <c r="G452" s="11">
        <v>3357</v>
      </c>
      <c r="H452" s="52">
        <f t="shared" ref="H452:H455" si="21">(D452-E452)/E452*100</f>
        <v>163.579881656805</v>
      </c>
    </row>
    <row r="453" s="45" customFormat="1" ht="17.1" customHeight="1" spans="1:8">
      <c r="A453" s="11" t="s">
        <v>479</v>
      </c>
      <c r="B453" s="51">
        <v>7973</v>
      </c>
      <c r="C453" s="51">
        <v>7973</v>
      </c>
      <c r="D453" s="51">
        <v>8316</v>
      </c>
      <c r="E453" s="51">
        <v>3065</v>
      </c>
      <c r="F453" s="52">
        <f t="shared" si="19"/>
        <v>104.302019315189</v>
      </c>
      <c r="G453" s="11"/>
      <c r="H453" s="52">
        <f t="shared" si="21"/>
        <v>171.321370309951</v>
      </c>
    </row>
    <row r="454" s="45" customFormat="1" ht="17.1" customHeight="1" spans="1:8">
      <c r="A454" s="11" t="s">
        <v>480</v>
      </c>
      <c r="B454" s="51">
        <v>558</v>
      </c>
      <c r="C454" s="51">
        <v>558</v>
      </c>
      <c r="D454" s="51">
        <v>593</v>
      </c>
      <c r="E454" s="51">
        <v>315</v>
      </c>
      <c r="F454" s="52">
        <f t="shared" si="19"/>
        <v>106.272401433692</v>
      </c>
      <c r="G454" s="11">
        <v>3357</v>
      </c>
      <c r="H454" s="52">
        <f t="shared" si="21"/>
        <v>88.2539682539683</v>
      </c>
    </row>
    <row r="455" s="45" customFormat="1" ht="17.1" customHeight="1" spans="1:8">
      <c r="A455" s="11" t="s">
        <v>481</v>
      </c>
      <c r="B455" s="51">
        <f>SUM(B456:B457)</f>
        <v>10</v>
      </c>
      <c r="C455" s="51">
        <f>SUM(C456:C457)</f>
        <v>500</v>
      </c>
      <c r="D455" s="51">
        <f>SUM(D456:D457)</f>
        <v>496</v>
      </c>
      <c r="E455" s="51">
        <f>SUM(E456:E457)</f>
        <v>25</v>
      </c>
      <c r="F455" s="52">
        <f t="shared" si="19"/>
        <v>99.2</v>
      </c>
      <c r="G455" s="11">
        <v>166</v>
      </c>
      <c r="H455" s="52">
        <f t="shared" si="21"/>
        <v>1884</v>
      </c>
    </row>
    <row r="456" s="45" customFormat="1" ht="17.1" customHeight="1" spans="1:8">
      <c r="A456" s="11" t="s">
        <v>482</v>
      </c>
      <c r="B456" s="51"/>
      <c r="C456" s="51">
        <v>490</v>
      </c>
      <c r="D456" s="51">
        <v>490</v>
      </c>
      <c r="E456" s="51"/>
      <c r="F456" s="52">
        <f t="shared" si="19"/>
        <v>100</v>
      </c>
      <c r="G456" s="11"/>
      <c r="H456" s="52"/>
    </row>
    <row r="457" s="45" customFormat="1" ht="17.1" customHeight="1" spans="1:8">
      <c r="A457" s="11" t="s">
        <v>483</v>
      </c>
      <c r="B457" s="51">
        <v>10</v>
      </c>
      <c r="C457" s="51">
        <v>10</v>
      </c>
      <c r="D457" s="51">
        <v>6</v>
      </c>
      <c r="E457" s="51">
        <v>25</v>
      </c>
      <c r="F457" s="52">
        <f t="shared" si="19"/>
        <v>60</v>
      </c>
      <c r="G457" s="11">
        <v>166</v>
      </c>
      <c r="H457" s="52">
        <f t="shared" ref="H457:H462" si="22">(D457-E457)/E457*100</f>
        <v>-76</v>
      </c>
    </row>
    <row r="458" s="45" customFormat="1" ht="17.1" customHeight="1" spans="1:8">
      <c r="A458" s="11" t="s">
        <v>484</v>
      </c>
      <c r="B458" s="51">
        <f>B459+B461+B463+B465+B470</f>
        <v>580</v>
      </c>
      <c r="C458" s="51">
        <f>C459+C461+C463+C465+C470</f>
        <v>3670</v>
      </c>
      <c r="D458" s="51">
        <f>D459+D461+D463+D465+D470</f>
        <v>3840</v>
      </c>
      <c r="E458" s="51">
        <f>E459+E461+E463+E465+E470</f>
        <v>1841</v>
      </c>
      <c r="F458" s="52">
        <f t="shared" si="19"/>
        <v>104.632152588556</v>
      </c>
      <c r="G458" s="11">
        <v>1736</v>
      </c>
      <c r="H458" s="52">
        <f t="shared" si="22"/>
        <v>108.582292232482</v>
      </c>
    </row>
    <row r="459" s="45" customFormat="1" ht="17.1" customHeight="1" spans="1:8">
      <c r="A459" s="11" t="s">
        <v>485</v>
      </c>
      <c r="B459" s="51"/>
      <c r="C459" s="51">
        <v>900</v>
      </c>
      <c r="D459" s="51">
        <v>900</v>
      </c>
      <c r="E459" s="51"/>
      <c r="F459" s="52">
        <f t="shared" si="19"/>
        <v>100</v>
      </c>
      <c r="G459" s="11"/>
      <c r="H459" s="52"/>
    </row>
    <row r="460" s="45" customFormat="1" ht="17.1" customHeight="1" spans="1:8">
      <c r="A460" s="11" t="s">
        <v>486</v>
      </c>
      <c r="B460" s="51"/>
      <c r="C460" s="51">
        <v>900</v>
      </c>
      <c r="D460" s="51">
        <v>900</v>
      </c>
      <c r="E460" s="51"/>
      <c r="F460" s="52">
        <f t="shared" si="19"/>
        <v>100</v>
      </c>
      <c r="G460" s="11"/>
      <c r="H460" s="52"/>
    </row>
    <row r="461" s="45" customFormat="1" ht="17.1" customHeight="1" spans="1:8">
      <c r="A461" s="11" t="s">
        <v>487</v>
      </c>
      <c r="B461" s="51"/>
      <c r="C461" s="51">
        <v>50</v>
      </c>
      <c r="D461" s="51">
        <v>79</v>
      </c>
      <c r="E461" s="51">
        <v>595</v>
      </c>
      <c r="F461" s="52">
        <f t="shared" si="19"/>
        <v>158</v>
      </c>
      <c r="G461" s="11">
        <v>473</v>
      </c>
      <c r="H461" s="52">
        <f t="shared" si="22"/>
        <v>-86.7226890756303</v>
      </c>
    </row>
    <row r="462" s="45" customFormat="1" ht="17.1" customHeight="1" spans="1:8">
      <c r="A462" s="11" t="s">
        <v>488</v>
      </c>
      <c r="B462" s="51"/>
      <c r="C462" s="51">
        <v>50</v>
      </c>
      <c r="D462" s="51">
        <v>79</v>
      </c>
      <c r="E462" s="51">
        <v>595</v>
      </c>
      <c r="F462" s="52">
        <f t="shared" si="19"/>
        <v>158</v>
      </c>
      <c r="G462" s="11">
        <v>473</v>
      </c>
      <c r="H462" s="52">
        <f t="shared" si="22"/>
        <v>-86.7226890756303</v>
      </c>
    </row>
    <row r="463" s="45" customFormat="1" ht="17.1" customHeight="1" spans="1:8">
      <c r="A463" s="11" t="s">
        <v>489</v>
      </c>
      <c r="B463" s="51"/>
      <c r="C463" s="51">
        <v>1005</v>
      </c>
      <c r="D463" s="51">
        <v>1100</v>
      </c>
      <c r="E463" s="51"/>
      <c r="F463" s="52">
        <f t="shared" si="19"/>
        <v>109.452736318408</v>
      </c>
      <c r="G463" s="11"/>
      <c r="H463" s="52"/>
    </row>
    <row r="464" s="45" customFormat="1" ht="17.1" customHeight="1" spans="1:8">
      <c r="A464" s="11" t="s">
        <v>490</v>
      </c>
      <c r="B464" s="51"/>
      <c r="C464" s="51">
        <v>1005</v>
      </c>
      <c r="D464" s="51">
        <v>1100</v>
      </c>
      <c r="E464" s="51"/>
      <c r="F464" s="52">
        <f t="shared" si="19"/>
        <v>109.452736318408</v>
      </c>
      <c r="G464" s="11"/>
      <c r="H464" s="52"/>
    </row>
    <row r="465" s="45" customFormat="1" ht="17.1" customHeight="1" spans="1:8">
      <c r="A465" s="11" t="s">
        <v>491</v>
      </c>
      <c r="B465" s="51"/>
      <c r="C465" s="51"/>
      <c r="D465" s="51">
        <v>0</v>
      </c>
      <c r="E465" s="51">
        <v>1069</v>
      </c>
      <c r="F465" s="52"/>
      <c r="G465" s="11">
        <v>840</v>
      </c>
      <c r="H465" s="52">
        <f t="shared" ref="H465:H467" si="23">(D465-E465)/E465*100</f>
        <v>-100</v>
      </c>
    </row>
    <row r="466" s="45" customFormat="1" ht="17.1" customHeight="1" spans="1:8">
      <c r="A466" s="11" t="s">
        <v>93</v>
      </c>
      <c r="B466" s="51"/>
      <c r="C466" s="51"/>
      <c r="D466" s="51"/>
      <c r="E466" s="51">
        <v>808</v>
      </c>
      <c r="F466" s="52"/>
      <c r="G466" s="11">
        <v>520</v>
      </c>
      <c r="H466" s="52">
        <f t="shared" si="23"/>
        <v>-100</v>
      </c>
    </row>
    <row r="467" s="45" customFormat="1" ht="17.1" customHeight="1" spans="1:8">
      <c r="A467" s="11" t="s">
        <v>492</v>
      </c>
      <c r="B467" s="51"/>
      <c r="C467" s="51"/>
      <c r="D467" s="51"/>
      <c r="E467" s="51">
        <v>261</v>
      </c>
      <c r="F467" s="52"/>
      <c r="G467" s="11">
        <v>315</v>
      </c>
      <c r="H467" s="52">
        <f t="shared" si="23"/>
        <v>-100</v>
      </c>
    </row>
    <row r="468" s="45" customFormat="1" ht="17.1" customHeight="1" spans="1:8">
      <c r="A468" s="11" t="s">
        <v>493</v>
      </c>
      <c r="B468" s="51"/>
      <c r="C468" s="51"/>
      <c r="D468" s="51"/>
      <c r="E468" s="51"/>
      <c r="F468" s="52"/>
      <c r="G468" s="11">
        <v>5</v>
      </c>
      <c r="H468" s="52"/>
    </row>
    <row r="469" s="45" customFormat="1" ht="17.1" customHeight="1" spans="1:8">
      <c r="A469" s="11" t="s">
        <v>494</v>
      </c>
      <c r="B469" s="51"/>
      <c r="C469" s="51"/>
      <c r="D469" s="51"/>
      <c r="E469" s="51"/>
      <c r="F469" s="52"/>
      <c r="G469" s="11"/>
      <c r="H469" s="52"/>
    </row>
    <row r="470" s="45" customFormat="1" ht="17.1" customHeight="1" spans="1:8">
      <c r="A470" s="11" t="s">
        <v>495</v>
      </c>
      <c r="B470" s="51">
        <f>SUM(B471:B472)</f>
        <v>580</v>
      </c>
      <c r="C470" s="51">
        <f>SUM(C471:C472)</f>
        <v>1715</v>
      </c>
      <c r="D470" s="51">
        <f>SUM(D471:D472)</f>
        <v>1761</v>
      </c>
      <c r="E470" s="51">
        <f>SUM(E471:E472)</f>
        <v>177</v>
      </c>
      <c r="F470" s="52">
        <f t="shared" ref="F470:F476" si="24">D470/C470*100</f>
        <v>102.68221574344</v>
      </c>
      <c r="G470" s="11">
        <v>336</v>
      </c>
      <c r="H470" s="52">
        <f t="shared" ref="H470:H488" si="25">(D470-E470)/E470*100</f>
        <v>894.915254237288</v>
      </c>
    </row>
    <row r="471" s="45" customFormat="1" ht="17.1" customHeight="1" spans="1:8">
      <c r="A471" s="11" t="s">
        <v>496</v>
      </c>
      <c r="B471" s="51">
        <v>443</v>
      </c>
      <c r="C471" s="51">
        <v>381</v>
      </c>
      <c r="D471" s="51">
        <v>466</v>
      </c>
      <c r="E471" s="51"/>
      <c r="F471" s="52">
        <f t="shared" si="24"/>
        <v>122.309711286089</v>
      </c>
      <c r="G471" s="11"/>
      <c r="H471" s="52" t="e">
        <f t="shared" si="25"/>
        <v>#DIV/0!</v>
      </c>
    </row>
    <row r="472" s="45" customFormat="1" ht="17.1" customHeight="1" spans="1:8">
      <c r="A472" s="11" t="s">
        <v>497</v>
      </c>
      <c r="B472" s="51">
        <v>137</v>
      </c>
      <c r="C472" s="51">
        <v>1334</v>
      </c>
      <c r="D472" s="51">
        <v>1295</v>
      </c>
      <c r="E472" s="51">
        <v>177</v>
      </c>
      <c r="F472" s="52">
        <f t="shared" si="24"/>
        <v>97.0764617691154</v>
      </c>
      <c r="G472" s="11">
        <v>232</v>
      </c>
      <c r="H472" s="52">
        <f t="shared" si="25"/>
        <v>631.638418079096</v>
      </c>
    </row>
    <row r="473" s="45" customFormat="1" ht="17.1" customHeight="1" spans="1:8">
      <c r="A473" s="11" t="s">
        <v>498</v>
      </c>
      <c r="B473" s="51">
        <f>B474+B477+B482</f>
        <v>756</v>
      </c>
      <c r="C473" s="51">
        <f>C474+C477+C482</f>
        <v>829</v>
      </c>
      <c r="D473" s="51">
        <f>D474+D477+D482</f>
        <v>2528</v>
      </c>
      <c r="E473" s="51">
        <f>E474+E477+E482</f>
        <v>1806</v>
      </c>
      <c r="F473" s="52">
        <f t="shared" si="24"/>
        <v>304.945717732207</v>
      </c>
      <c r="G473" s="11">
        <v>1687</v>
      </c>
      <c r="H473" s="52">
        <f t="shared" si="25"/>
        <v>39.9778516057586</v>
      </c>
    </row>
    <row r="474" s="45" customFormat="1" ht="17.1" customHeight="1" spans="1:8">
      <c r="A474" s="11" t="s">
        <v>499</v>
      </c>
      <c r="B474" s="51">
        <f>SUM(B475:B476)</f>
        <v>579</v>
      </c>
      <c r="C474" s="51">
        <f>SUM(C475:C476)</f>
        <v>672</v>
      </c>
      <c r="D474" s="51">
        <f>SUM(D475:D476)</f>
        <v>2278</v>
      </c>
      <c r="E474" s="51">
        <f>SUM(E475:E476)</f>
        <v>734</v>
      </c>
      <c r="F474" s="52">
        <f t="shared" si="24"/>
        <v>338.988095238095</v>
      </c>
      <c r="G474" s="11">
        <v>446</v>
      </c>
      <c r="H474" s="52">
        <f t="shared" si="25"/>
        <v>210.354223433243</v>
      </c>
    </row>
    <row r="475" s="45" customFormat="1" ht="17.1" customHeight="1" spans="1:8">
      <c r="A475" s="11" t="s">
        <v>93</v>
      </c>
      <c r="B475" s="51">
        <v>551</v>
      </c>
      <c r="C475" s="51">
        <v>551</v>
      </c>
      <c r="D475" s="51">
        <v>555</v>
      </c>
      <c r="E475" s="51">
        <v>535</v>
      </c>
      <c r="F475" s="52">
        <f t="shared" si="24"/>
        <v>100.725952813067</v>
      </c>
      <c r="G475" s="11">
        <v>268</v>
      </c>
      <c r="H475" s="52">
        <f t="shared" si="25"/>
        <v>3.73831775700935</v>
      </c>
    </row>
    <row r="476" s="45" customFormat="1" ht="17.1" customHeight="1" spans="1:8">
      <c r="A476" s="11" t="s">
        <v>500</v>
      </c>
      <c r="B476" s="51">
        <v>28</v>
      </c>
      <c r="C476" s="51">
        <v>121</v>
      </c>
      <c r="D476" s="51">
        <v>1723</v>
      </c>
      <c r="E476" s="51">
        <v>199</v>
      </c>
      <c r="F476" s="52">
        <f t="shared" si="24"/>
        <v>1423.96694214876</v>
      </c>
      <c r="G476" s="11">
        <v>178</v>
      </c>
      <c r="H476" s="52">
        <f t="shared" si="25"/>
        <v>765.829145728643</v>
      </c>
    </row>
    <row r="477" s="45" customFormat="1" ht="17.1" customHeight="1" spans="1:8">
      <c r="A477" s="11" t="s">
        <v>501</v>
      </c>
      <c r="B477" s="51"/>
      <c r="C477" s="51"/>
      <c r="D477" s="51">
        <v>0</v>
      </c>
      <c r="E477" s="51">
        <v>914</v>
      </c>
      <c r="F477" s="52"/>
      <c r="G477" s="11">
        <v>612</v>
      </c>
      <c r="H477" s="52">
        <f t="shared" si="25"/>
        <v>-100</v>
      </c>
    </row>
    <row r="478" s="45" customFormat="1" ht="17.1" customHeight="1" spans="1:8">
      <c r="A478" s="11" t="s">
        <v>93</v>
      </c>
      <c r="B478" s="51"/>
      <c r="C478" s="51"/>
      <c r="D478" s="51">
        <v>0</v>
      </c>
      <c r="E478" s="51">
        <v>369</v>
      </c>
      <c r="F478" s="52"/>
      <c r="G478" s="11">
        <v>259</v>
      </c>
      <c r="H478" s="52">
        <f t="shared" si="25"/>
        <v>-100</v>
      </c>
    </row>
    <row r="479" s="45" customFormat="1" ht="17.1" customHeight="1" spans="1:8">
      <c r="A479" s="11" t="s">
        <v>240</v>
      </c>
      <c r="B479" s="51"/>
      <c r="C479" s="51"/>
      <c r="D479" s="51">
        <v>0</v>
      </c>
      <c r="E479" s="51">
        <v>30</v>
      </c>
      <c r="F479" s="52"/>
      <c r="G479" s="11">
        <v>60</v>
      </c>
      <c r="H479" s="52">
        <f t="shared" si="25"/>
        <v>-100</v>
      </c>
    </row>
    <row r="480" s="45" customFormat="1" ht="17.1" customHeight="1" spans="1:8">
      <c r="A480" s="11" t="s">
        <v>241</v>
      </c>
      <c r="B480" s="51"/>
      <c r="C480" s="51"/>
      <c r="D480" s="51">
        <v>0</v>
      </c>
      <c r="E480" s="51">
        <v>358</v>
      </c>
      <c r="F480" s="52"/>
      <c r="G480" s="11">
        <v>213</v>
      </c>
      <c r="H480" s="52">
        <f t="shared" si="25"/>
        <v>-100</v>
      </c>
    </row>
    <row r="481" s="45" customFormat="1" ht="17.1" customHeight="1" spans="1:8">
      <c r="A481" s="11" t="s">
        <v>502</v>
      </c>
      <c r="B481" s="51"/>
      <c r="C481" s="51"/>
      <c r="D481" s="51">
        <v>0</v>
      </c>
      <c r="E481" s="51">
        <v>157</v>
      </c>
      <c r="F481" s="52"/>
      <c r="G481" s="11">
        <v>80</v>
      </c>
      <c r="H481" s="52">
        <f t="shared" si="25"/>
        <v>-100</v>
      </c>
    </row>
    <row r="482" s="45" customFormat="1" ht="17.1" customHeight="1" spans="1:8">
      <c r="A482" s="11" t="s">
        <v>503</v>
      </c>
      <c r="B482" s="51">
        <v>177</v>
      </c>
      <c r="C482" s="51">
        <v>157</v>
      </c>
      <c r="D482" s="51">
        <v>250</v>
      </c>
      <c r="E482" s="51">
        <v>158</v>
      </c>
      <c r="F482" s="52">
        <f t="shared" ref="F482:F494" si="26">D482/C482*100</f>
        <v>159.235668789809</v>
      </c>
      <c r="G482" s="11">
        <v>629</v>
      </c>
      <c r="H482" s="52">
        <f t="shared" si="25"/>
        <v>58.2278481012658</v>
      </c>
    </row>
    <row r="483" s="45" customFormat="1" ht="17.1" customHeight="1" spans="1:8">
      <c r="A483" s="11" t="s">
        <v>504</v>
      </c>
      <c r="B483" s="51">
        <v>177</v>
      </c>
      <c r="C483" s="51">
        <v>157</v>
      </c>
      <c r="D483" s="51">
        <v>250</v>
      </c>
      <c r="E483" s="51">
        <v>158</v>
      </c>
      <c r="F483" s="52">
        <f t="shared" si="26"/>
        <v>159.235668789809</v>
      </c>
      <c r="G483" s="11">
        <v>629</v>
      </c>
      <c r="H483" s="52">
        <f t="shared" si="25"/>
        <v>58.2278481012658</v>
      </c>
    </row>
    <row r="484" s="45" customFormat="1" ht="17.1" customHeight="1" spans="1:8">
      <c r="A484" s="11" t="s">
        <v>505</v>
      </c>
      <c r="B484" s="51">
        <f>B485+B487+B489</f>
        <v>152</v>
      </c>
      <c r="C484" s="51">
        <f>C485+C487+C489</f>
        <v>113</v>
      </c>
      <c r="D484" s="51">
        <f>D485+D487+D489</f>
        <v>180</v>
      </c>
      <c r="E484" s="51">
        <f>E485+E487+E489</f>
        <v>107</v>
      </c>
      <c r="F484" s="52">
        <f t="shared" si="26"/>
        <v>159.29203539823</v>
      </c>
      <c r="G484" s="11">
        <v>143</v>
      </c>
      <c r="H484" s="52">
        <f t="shared" si="25"/>
        <v>68.2242990654206</v>
      </c>
    </row>
    <row r="485" s="45" customFormat="1" ht="17.1" customHeight="1" spans="1:8">
      <c r="A485" s="11" t="s">
        <v>506</v>
      </c>
      <c r="B485" s="51">
        <v>42</v>
      </c>
      <c r="C485" s="51">
        <v>42</v>
      </c>
      <c r="D485" s="51">
        <v>46</v>
      </c>
      <c r="E485" s="51">
        <v>39</v>
      </c>
      <c r="F485" s="52">
        <f t="shared" si="26"/>
        <v>109.52380952381</v>
      </c>
      <c r="G485" s="11">
        <v>23</v>
      </c>
      <c r="H485" s="52">
        <f t="shared" si="25"/>
        <v>17.9487179487179</v>
      </c>
    </row>
    <row r="486" s="45" customFormat="1" ht="17.1" customHeight="1" spans="1:8">
      <c r="A486" s="11" t="s">
        <v>111</v>
      </c>
      <c r="B486" s="51">
        <v>42</v>
      </c>
      <c r="C486" s="51">
        <v>42</v>
      </c>
      <c r="D486" s="51">
        <v>46</v>
      </c>
      <c r="E486" s="51">
        <v>39</v>
      </c>
      <c r="F486" s="52">
        <f t="shared" si="26"/>
        <v>109.52380952381</v>
      </c>
      <c r="G486" s="11">
        <v>23</v>
      </c>
      <c r="H486" s="52">
        <f t="shared" si="25"/>
        <v>17.9487179487179</v>
      </c>
    </row>
    <row r="487" s="45" customFormat="1" ht="17.1" customHeight="1" spans="1:8">
      <c r="A487" s="11" t="s">
        <v>507</v>
      </c>
      <c r="B487" s="51">
        <v>110</v>
      </c>
      <c r="C487" s="51">
        <v>20</v>
      </c>
      <c r="D487" s="51">
        <v>20</v>
      </c>
      <c r="E487" s="51">
        <v>68</v>
      </c>
      <c r="F487" s="52">
        <f t="shared" si="26"/>
        <v>100</v>
      </c>
      <c r="G487" s="11">
        <v>120</v>
      </c>
      <c r="H487" s="52">
        <f t="shared" si="25"/>
        <v>-70.5882352941177</v>
      </c>
    </row>
    <row r="488" s="45" customFormat="1" ht="17.1" customHeight="1" spans="1:8">
      <c r="A488" s="11" t="s">
        <v>508</v>
      </c>
      <c r="B488" s="51">
        <v>110</v>
      </c>
      <c r="C488" s="51">
        <v>20</v>
      </c>
      <c r="D488" s="51">
        <v>20</v>
      </c>
      <c r="E488" s="51">
        <v>68</v>
      </c>
      <c r="F488" s="52">
        <f t="shared" si="26"/>
        <v>100</v>
      </c>
      <c r="G488" s="11">
        <v>120</v>
      </c>
      <c r="H488" s="52">
        <f t="shared" si="25"/>
        <v>-70.5882352941177</v>
      </c>
    </row>
    <row r="489" s="45" customFormat="1" ht="17.1" customHeight="1" spans="1:8">
      <c r="A489" s="11" t="s">
        <v>509</v>
      </c>
      <c r="B489" s="51"/>
      <c r="C489" s="51">
        <v>51</v>
      </c>
      <c r="D489" s="51">
        <v>114</v>
      </c>
      <c r="E489" s="51"/>
      <c r="F489" s="52">
        <f t="shared" si="26"/>
        <v>223.529411764706</v>
      </c>
      <c r="G489" s="11"/>
      <c r="H489" s="52"/>
    </row>
    <row r="490" s="45" customFormat="1" ht="17.1" customHeight="1" spans="1:8">
      <c r="A490" s="11" t="s">
        <v>510</v>
      </c>
      <c r="B490" s="51"/>
      <c r="C490" s="51">
        <v>51</v>
      </c>
      <c r="D490" s="51">
        <v>114</v>
      </c>
      <c r="E490" s="51"/>
      <c r="F490" s="52">
        <f t="shared" si="26"/>
        <v>223.529411764706</v>
      </c>
      <c r="G490" s="11"/>
      <c r="H490" s="52"/>
    </row>
    <row r="491" s="45" customFormat="1" ht="17.1" customHeight="1" spans="1:8">
      <c r="A491" s="11" t="s">
        <v>511</v>
      </c>
      <c r="B491" s="51">
        <f>B492+B499+B501</f>
        <v>14352</v>
      </c>
      <c r="C491" s="51">
        <f>C492+C499+C501</f>
        <v>9341</v>
      </c>
      <c r="D491" s="51">
        <f>D492+D499+D501</f>
        <v>11873</v>
      </c>
      <c r="E491" s="51">
        <f>E492+E499+E501</f>
        <v>5456</v>
      </c>
      <c r="F491" s="52">
        <f t="shared" si="26"/>
        <v>127.106305534739</v>
      </c>
      <c r="G491" s="11">
        <v>1485</v>
      </c>
      <c r="H491" s="52">
        <f t="shared" ref="H491:H495" si="27">(D491-E491)/E491*100</f>
        <v>117.613636363636</v>
      </c>
    </row>
    <row r="492" s="45" customFormat="1" ht="17.1" customHeight="1" spans="1:8">
      <c r="A492" s="11" t="s">
        <v>512</v>
      </c>
      <c r="B492" s="51">
        <f>SUM(B493:B498)</f>
        <v>13809</v>
      </c>
      <c r="C492" s="51">
        <f>SUM(C493:C498)</f>
        <v>9154</v>
      </c>
      <c r="D492" s="51">
        <f>SUM(D493:D498)</f>
        <v>11285</v>
      </c>
      <c r="E492" s="51">
        <f>SUM(E493:E498)</f>
        <v>5223</v>
      </c>
      <c r="F492" s="52">
        <f t="shared" si="26"/>
        <v>123.279440681669</v>
      </c>
      <c r="G492" s="11">
        <v>1361</v>
      </c>
      <c r="H492" s="52">
        <f t="shared" si="27"/>
        <v>116.063565000957</v>
      </c>
    </row>
    <row r="493" s="45" customFormat="1" ht="17.1" customHeight="1" spans="1:8">
      <c r="A493" s="11" t="s">
        <v>93</v>
      </c>
      <c r="B493" s="51">
        <v>1851</v>
      </c>
      <c r="C493" s="51">
        <v>2051</v>
      </c>
      <c r="D493" s="51">
        <v>2096</v>
      </c>
      <c r="E493" s="51">
        <v>1500</v>
      </c>
      <c r="F493" s="52">
        <f t="shared" si="26"/>
        <v>102.194051682106</v>
      </c>
      <c r="G493" s="11">
        <v>1139</v>
      </c>
      <c r="H493" s="52">
        <f t="shared" si="27"/>
        <v>39.7333333333333</v>
      </c>
    </row>
    <row r="494" s="45" customFormat="1" ht="17.1" customHeight="1" spans="1:8">
      <c r="A494" s="11" t="s">
        <v>513</v>
      </c>
      <c r="B494" s="51">
        <v>11011</v>
      </c>
      <c r="C494" s="51">
        <v>5800</v>
      </c>
      <c r="D494" s="51">
        <v>7969</v>
      </c>
      <c r="E494" s="51">
        <v>2112</v>
      </c>
      <c r="F494" s="52">
        <f t="shared" si="26"/>
        <v>137.396551724138</v>
      </c>
      <c r="G494" s="11"/>
      <c r="H494" s="52">
        <f t="shared" si="27"/>
        <v>277.320075757576</v>
      </c>
    </row>
    <row r="495" s="45" customFormat="1" ht="17.1" customHeight="1" spans="1:8">
      <c r="A495" s="11" t="s">
        <v>514</v>
      </c>
      <c r="B495" s="51"/>
      <c r="C495" s="51"/>
      <c r="D495" s="51">
        <v>0</v>
      </c>
      <c r="E495" s="51">
        <v>295</v>
      </c>
      <c r="F495" s="52"/>
      <c r="G495" s="11">
        <v>35</v>
      </c>
      <c r="H495" s="52">
        <f t="shared" si="27"/>
        <v>-100</v>
      </c>
    </row>
    <row r="496" s="45" customFormat="1" ht="17.1" customHeight="1" spans="1:8">
      <c r="A496" s="11" t="s">
        <v>515</v>
      </c>
      <c r="B496" s="51"/>
      <c r="C496" s="51">
        <v>356</v>
      </c>
      <c r="D496" s="51"/>
      <c r="E496" s="51"/>
      <c r="F496" s="52"/>
      <c r="G496" s="11"/>
      <c r="H496" s="52"/>
    </row>
    <row r="497" s="45" customFormat="1" ht="17.1" customHeight="1" spans="1:8">
      <c r="A497" s="11" t="s">
        <v>516</v>
      </c>
      <c r="B497" s="51">
        <v>947</v>
      </c>
      <c r="C497" s="51"/>
      <c r="D497" s="51">
        <v>0</v>
      </c>
      <c r="E497" s="51">
        <v>834</v>
      </c>
      <c r="F497" s="52"/>
      <c r="G497" s="11">
        <v>160</v>
      </c>
      <c r="H497" s="52">
        <f t="shared" ref="H497:H503" si="28">(D497-E497)/E497*100</f>
        <v>-100</v>
      </c>
    </row>
    <row r="498" s="45" customFormat="1" ht="17.1" customHeight="1" spans="1:8">
      <c r="A498" s="11" t="s">
        <v>517</v>
      </c>
      <c r="B498" s="51"/>
      <c r="C498" s="51">
        <v>947</v>
      </c>
      <c r="D498" s="51">
        <v>1220</v>
      </c>
      <c r="E498" s="51">
        <v>482</v>
      </c>
      <c r="F498" s="52">
        <f t="shared" ref="F498:F506" si="29">D498/C498*100</f>
        <v>128.82787750792</v>
      </c>
      <c r="G498" s="11">
        <v>27</v>
      </c>
      <c r="H498" s="52">
        <f t="shared" si="28"/>
        <v>153.112033195021</v>
      </c>
    </row>
    <row r="499" s="45" customFormat="1" ht="17.1" customHeight="1" spans="1:8">
      <c r="A499" s="11" t="s">
        <v>518</v>
      </c>
      <c r="B499" s="51">
        <v>356</v>
      </c>
      <c r="C499" s="51"/>
      <c r="D499" s="51">
        <v>401</v>
      </c>
      <c r="E499" s="51">
        <v>32</v>
      </c>
      <c r="F499" s="52"/>
      <c r="G499" s="11"/>
      <c r="H499" s="52">
        <f t="shared" si="28"/>
        <v>1153.125</v>
      </c>
    </row>
    <row r="500" s="45" customFormat="1" ht="17.1" customHeight="1" spans="1:8">
      <c r="A500" s="11" t="s">
        <v>519</v>
      </c>
      <c r="B500" s="51">
        <v>356</v>
      </c>
      <c r="C500" s="51"/>
      <c r="D500" s="51">
        <v>401</v>
      </c>
      <c r="E500" s="51">
        <v>32</v>
      </c>
      <c r="F500" s="52"/>
      <c r="G500" s="11"/>
      <c r="H500" s="52">
        <f t="shared" si="28"/>
        <v>1153.125</v>
      </c>
    </row>
    <row r="501" s="45" customFormat="1" ht="17.1" customHeight="1" spans="1:8">
      <c r="A501" s="11" t="s">
        <v>520</v>
      </c>
      <c r="B501" s="51">
        <f>SUM(B502:B504)</f>
        <v>187</v>
      </c>
      <c r="C501" s="51">
        <f>SUM(C502:C504)</f>
        <v>187</v>
      </c>
      <c r="D501" s="51">
        <f>SUM(D502:D504)</f>
        <v>187</v>
      </c>
      <c r="E501" s="51">
        <f>SUM(E502:E504)</f>
        <v>201</v>
      </c>
      <c r="F501" s="52">
        <f t="shared" si="29"/>
        <v>100</v>
      </c>
      <c r="G501" s="11">
        <v>124</v>
      </c>
      <c r="H501" s="52">
        <f t="shared" si="28"/>
        <v>-6.96517412935323</v>
      </c>
    </row>
    <row r="502" s="45" customFormat="1" ht="17.1" customHeight="1" spans="1:8">
      <c r="A502" s="11" t="s">
        <v>521</v>
      </c>
      <c r="B502" s="51">
        <v>100</v>
      </c>
      <c r="C502" s="51">
        <v>100</v>
      </c>
      <c r="D502" s="51">
        <v>100</v>
      </c>
      <c r="E502" s="51">
        <v>100</v>
      </c>
      <c r="F502" s="52">
        <f t="shared" si="29"/>
        <v>100</v>
      </c>
      <c r="G502" s="11">
        <v>80</v>
      </c>
      <c r="H502" s="52">
        <f t="shared" si="28"/>
        <v>0</v>
      </c>
    </row>
    <row r="503" s="45" customFormat="1" ht="17.1" customHeight="1" spans="1:8">
      <c r="A503" s="11" t="s">
        <v>522</v>
      </c>
      <c r="B503" s="51">
        <v>45</v>
      </c>
      <c r="C503" s="51">
        <v>45</v>
      </c>
      <c r="D503" s="51">
        <v>45</v>
      </c>
      <c r="E503" s="51">
        <v>101</v>
      </c>
      <c r="F503" s="52">
        <f t="shared" si="29"/>
        <v>100</v>
      </c>
      <c r="G503" s="11">
        <v>44</v>
      </c>
      <c r="H503" s="52">
        <f t="shared" si="28"/>
        <v>-55.4455445544555</v>
      </c>
    </row>
    <row r="504" s="45" customFormat="1" ht="17.1" customHeight="1" spans="1:8">
      <c r="A504" s="11" t="s">
        <v>523</v>
      </c>
      <c r="B504" s="51">
        <v>42</v>
      </c>
      <c r="C504" s="51">
        <v>42</v>
      </c>
      <c r="D504" s="51">
        <v>42</v>
      </c>
      <c r="E504" s="51"/>
      <c r="F504" s="52">
        <f t="shared" si="29"/>
        <v>100</v>
      </c>
      <c r="G504" s="11"/>
      <c r="H504" s="52"/>
    </row>
    <row r="505" s="45" customFormat="1" ht="17.1" customHeight="1" spans="1:8">
      <c r="A505" s="11" t="s">
        <v>524</v>
      </c>
      <c r="B505" s="51">
        <f>B506+B512+B515</f>
        <v>8589</v>
      </c>
      <c r="C505" s="51">
        <f>C506+C512+C515</f>
        <v>8589</v>
      </c>
      <c r="D505" s="51">
        <f>D506+D512+D515</f>
        <v>8727</v>
      </c>
      <c r="E505" s="51">
        <f>E506+E512+E515</f>
        <v>7713</v>
      </c>
      <c r="F505" s="52">
        <f t="shared" si="29"/>
        <v>101.606706252183</v>
      </c>
      <c r="G505" s="11">
        <v>7515</v>
      </c>
      <c r="H505" s="52">
        <f t="shared" ref="H505:H515" si="30">(D505-E505)/E505*100</f>
        <v>13.1466355503695</v>
      </c>
    </row>
    <row r="506" s="45" customFormat="1" ht="17.1" customHeight="1" spans="1:8">
      <c r="A506" s="11" t="s">
        <v>525</v>
      </c>
      <c r="B506" s="51">
        <f>SUM(B507:B511)</f>
        <v>741</v>
      </c>
      <c r="C506" s="51">
        <f>SUM(C507:C511)</f>
        <v>741</v>
      </c>
      <c r="D506" s="51">
        <f>SUM(D507:D511)</f>
        <v>1154</v>
      </c>
      <c r="E506" s="51">
        <f>SUM(E507:E511)</f>
        <v>1889</v>
      </c>
      <c r="F506" s="52">
        <f t="shared" si="29"/>
        <v>155.735492577598</v>
      </c>
      <c r="G506" s="11">
        <v>2253</v>
      </c>
      <c r="H506" s="52">
        <f t="shared" si="30"/>
        <v>-38.9094759131816</v>
      </c>
    </row>
    <row r="507" s="45" customFormat="1" ht="17.1" customHeight="1" spans="1:8">
      <c r="A507" s="11" t="s">
        <v>526</v>
      </c>
      <c r="B507" s="51"/>
      <c r="C507" s="51"/>
      <c r="D507" s="51">
        <v>41</v>
      </c>
      <c r="E507" s="51"/>
      <c r="F507" s="52"/>
      <c r="G507" s="11">
        <v>1064</v>
      </c>
      <c r="H507" s="52"/>
    </row>
    <row r="508" s="45" customFormat="1" ht="17.1" customHeight="1" spans="1:8">
      <c r="A508" s="11" t="s">
        <v>527</v>
      </c>
      <c r="B508" s="51"/>
      <c r="C508" s="51"/>
      <c r="D508" s="51">
        <v>500</v>
      </c>
      <c r="E508" s="51">
        <v>750</v>
      </c>
      <c r="F508" s="52"/>
      <c r="G508" s="11">
        <v>311</v>
      </c>
      <c r="H508" s="52">
        <f t="shared" si="30"/>
        <v>-33.3333333333333</v>
      </c>
    </row>
    <row r="509" s="45" customFormat="1" ht="17.1" customHeight="1" spans="1:8">
      <c r="A509" s="11" t="s">
        <v>528</v>
      </c>
      <c r="B509" s="51">
        <v>600</v>
      </c>
      <c r="C509" s="51">
        <v>600</v>
      </c>
      <c r="D509" s="51">
        <v>600</v>
      </c>
      <c r="E509" s="51">
        <v>681</v>
      </c>
      <c r="F509" s="52">
        <f t="shared" ref="F509:F515" si="31">D509/C509*100</f>
        <v>100</v>
      </c>
      <c r="G509" s="11">
        <v>1</v>
      </c>
      <c r="H509" s="52">
        <f t="shared" si="30"/>
        <v>-11.8942731277533</v>
      </c>
    </row>
    <row r="510" s="45" customFormat="1" ht="17.1" customHeight="1" spans="1:8">
      <c r="A510" s="11" t="s">
        <v>529</v>
      </c>
      <c r="B510" s="51"/>
      <c r="C510" s="51"/>
      <c r="D510" s="51">
        <v>5</v>
      </c>
      <c r="E510" s="51">
        <v>11</v>
      </c>
      <c r="F510" s="52"/>
      <c r="G510" s="11">
        <v>42</v>
      </c>
      <c r="H510" s="52">
        <f t="shared" si="30"/>
        <v>-54.5454545454545</v>
      </c>
    </row>
    <row r="511" s="45" customFormat="1" ht="17.1" customHeight="1" spans="1:8">
      <c r="A511" s="11" t="s">
        <v>530</v>
      </c>
      <c r="B511" s="51">
        <v>141</v>
      </c>
      <c r="C511" s="51">
        <v>141</v>
      </c>
      <c r="D511" s="51">
        <v>8</v>
      </c>
      <c r="E511" s="51">
        <v>447</v>
      </c>
      <c r="F511" s="52">
        <f t="shared" si="31"/>
        <v>5.67375886524823</v>
      </c>
      <c r="G511" s="11">
        <v>835</v>
      </c>
      <c r="H511" s="52">
        <f t="shared" si="30"/>
        <v>-98.2102908277405</v>
      </c>
    </row>
    <row r="512" s="45" customFormat="1" ht="17.1" customHeight="1" spans="1:8">
      <c r="A512" s="11" t="s">
        <v>531</v>
      </c>
      <c r="B512" s="51">
        <f>SUM(B513:B514)</f>
        <v>7402</v>
      </c>
      <c r="C512" s="51">
        <f>SUM(C513:C514)</f>
        <v>7402</v>
      </c>
      <c r="D512" s="51">
        <f>SUM(D513:D514)</f>
        <v>7075</v>
      </c>
      <c r="E512" s="51">
        <f>SUM(E513:E514)</f>
        <v>5585</v>
      </c>
      <c r="F512" s="52">
        <f t="shared" si="31"/>
        <v>95.5822750607944</v>
      </c>
      <c r="G512" s="11">
        <v>4883</v>
      </c>
      <c r="H512" s="52">
        <f t="shared" si="30"/>
        <v>26.6786034019696</v>
      </c>
    </row>
    <row r="513" s="45" customFormat="1" ht="17.1" customHeight="1" spans="1:8">
      <c r="A513" s="11" t="s">
        <v>532</v>
      </c>
      <c r="B513" s="51">
        <v>7202</v>
      </c>
      <c r="C513" s="51">
        <v>7202</v>
      </c>
      <c r="D513" s="51">
        <v>6875</v>
      </c>
      <c r="E513" s="51">
        <v>5385</v>
      </c>
      <c r="F513" s="52">
        <f t="shared" si="31"/>
        <v>95.4595945570675</v>
      </c>
      <c r="G513" s="11">
        <v>4713</v>
      </c>
      <c r="H513" s="52">
        <f t="shared" si="30"/>
        <v>27.669452181987</v>
      </c>
    </row>
    <row r="514" s="45" customFormat="1" ht="17.1" customHeight="1" spans="1:8">
      <c r="A514" s="11" t="s">
        <v>533</v>
      </c>
      <c r="B514" s="51">
        <v>200</v>
      </c>
      <c r="C514" s="51">
        <v>200</v>
      </c>
      <c r="D514" s="51">
        <v>200</v>
      </c>
      <c r="E514" s="51">
        <v>200</v>
      </c>
      <c r="F514" s="52">
        <f t="shared" si="31"/>
        <v>100</v>
      </c>
      <c r="G514" s="11">
        <v>170</v>
      </c>
      <c r="H514" s="52">
        <f t="shared" si="30"/>
        <v>0</v>
      </c>
    </row>
    <row r="515" s="45" customFormat="1" ht="17.1" customHeight="1" spans="1:8">
      <c r="A515" s="11" t="s">
        <v>534</v>
      </c>
      <c r="B515" s="51">
        <f>SUM(B516:B518)</f>
        <v>446</v>
      </c>
      <c r="C515" s="51">
        <f>SUM(C516:C518)</f>
        <v>446</v>
      </c>
      <c r="D515" s="51">
        <f>SUM(D516:D518)</f>
        <v>498</v>
      </c>
      <c r="E515" s="51">
        <f>SUM(E516:E518)</f>
        <v>239</v>
      </c>
      <c r="F515" s="52">
        <f t="shared" si="31"/>
        <v>111.659192825112</v>
      </c>
      <c r="G515" s="11">
        <v>379</v>
      </c>
      <c r="H515" s="52">
        <f t="shared" si="30"/>
        <v>108.36820083682</v>
      </c>
    </row>
    <row r="516" s="45" customFormat="1" ht="17.1" customHeight="1" spans="1:8">
      <c r="A516" s="11" t="s">
        <v>535</v>
      </c>
      <c r="B516" s="51"/>
      <c r="C516" s="51"/>
      <c r="D516" s="51">
        <v>1</v>
      </c>
      <c r="E516" s="51"/>
      <c r="F516" s="52"/>
      <c r="G516" s="11"/>
      <c r="H516" s="52"/>
    </row>
    <row r="517" s="45" customFormat="1" ht="17.1" customHeight="1" spans="1:8">
      <c r="A517" s="11" t="s">
        <v>536</v>
      </c>
      <c r="B517" s="51">
        <v>100</v>
      </c>
      <c r="C517" s="51">
        <v>100</v>
      </c>
      <c r="D517" s="51">
        <v>100</v>
      </c>
      <c r="E517" s="51">
        <v>100</v>
      </c>
      <c r="F517" s="52">
        <f t="shared" ref="F517:F524" si="32">D517/C517*100</f>
        <v>100</v>
      </c>
      <c r="G517" s="11">
        <v>100</v>
      </c>
      <c r="H517" s="52">
        <f t="shared" ref="H517:H522" si="33">(D517-E517)/E517*100</f>
        <v>0</v>
      </c>
    </row>
    <row r="518" s="45" customFormat="1" ht="17.1" customHeight="1" spans="1:8">
      <c r="A518" s="11" t="s">
        <v>537</v>
      </c>
      <c r="B518" s="51">
        <v>346</v>
      </c>
      <c r="C518" s="51">
        <v>346</v>
      </c>
      <c r="D518" s="51">
        <v>397</v>
      </c>
      <c r="E518" s="51">
        <v>139</v>
      </c>
      <c r="F518" s="52">
        <f t="shared" si="32"/>
        <v>114.739884393064</v>
      </c>
      <c r="G518" s="11">
        <v>279</v>
      </c>
      <c r="H518" s="52">
        <f t="shared" si="33"/>
        <v>185.611510791367</v>
      </c>
    </row>
    <row r="519" s="45" customFormat="1" ht="17.1" customHeight="1" spans="1:8">
      <c r="A519" s="11" t="s">
        <v>538</v>
      </c>
      <c r="B519" s="51">
        <v>300</v>
      </c>
      <c r="C519" s="51">
        <v>190</v>
      </c>
      <c r="D519" s="51">
        <v>190</v>
      </c>
      <c r="E519" s="51">
        <v>296</v>
      </c>
      <c r="F519" s="52">
        <f t="shared" si="32"/>
        <v>100</v>
      </c>
      <c r="G519" s="11">
        <v>697</v>
      </c>
      <c r="H519" s="52">
        <f t="shared" si="33"/>
        <v>-35.8108108108108</v>
      </c>
    </row>
    <row r="520" s="45" customFormat="1" ht="17.1" customHeight="1" spans="1:8">
      <c r="A520" s="11" t="s">
        <v>539</v>
      </c>
      <c r="B520" s="51">
        <v>300</v>
      </c>
      <c r="C520" s="51">
        <v>190</v>
      </c>
      <c r="D520" s="51">
        <v>190</v>
      </c>
      <c r="E520" s="51">
        <v>296</v>
      </c>
      <c r="F520" s="52">
        <f t="shared" si="32"/>
        <v>100</v>
      </c>
      <c r="G520" s="11">
        <v>96</v>
      </c>
      <c r="H520" s="52">
        <f t="shared" si="33"/>
        <v>-35.8108108108108</v>
      </c>
    </row>
    <row r="521" s="45" customFormat="1" ht="17.1" customHeight="1" spans="1:8">
      <c r="A521" s="11" t="s">
        <v>540</v>
      </c>
      <c r="B521" s="51"/>
      <c r="C521" s="51">
        <v>6</v>
      </c>
      <c r="D521" s="51">
        <v>6</v>
      </c>
      <c r="E521" s="51">
        <v>6</v>
      </c>
      <c r="F521" s="52">
        <f t="shared" si="32"/>
        <v>100</v>
      </c>
      <c r="G521" s="11">
        <v>12</v>
      </c>
      <c r="H521" s="52">
        <f t="shared" si="33"/>
        <v>0</v>
      </c>
    </row>
    <row r="522" s="45" customFormat="1" ht="17.1" customHeight="1" spans="1:8">
      <c r="A522" s="11" t="s">
        <v>541</v>
      </c>
      <c r="B522" s="51">
        <v>300</v>
      </c>
      <c r="C522" s="51">
        <v>184</v>
      </c>
      <c r="D522" s="51">
        <v>184</v>
      </c>
      <c r="E522" s="51">
        <v>290</v>
      </c>
      <c r="F522" s="52">
        <f t="shared" si="32"/>
        <v>100</v>
      </c>
      <c r="G522" s="11">
        <v>79</v>
      </c>
      <c r="H522" s="52">
        <f t="shared" si="33"/>
        <v>-36.551724137931</v>
      </c>
    </row>
    <row r="523" s="45" customFormat="1" ht="17.1" customHeight="1" spans="1:8">
      <c r="A523" s="11" t="s">
        <v>542</v>
      </c>
      <c r="B523" s="51"/>
      <c r="C523" s="51"/>
      <c r="D523" s="51"/>
      <c r="E523" s="51"/>
      <c r="F523" s="52" t="e">
        <f t="shared" si="32"/>
        <v>#DIV/0!</v>
      </c>
      <c r="G523" s="11">
        <v>601</v>
      </c>
      <c r="H523" s="52"/>
    </row>
    <row r="524" s="45" customFormat="1" ht="17.1" customHeight="1" spans="1:8">
      <c r="A524" s="11" t="s">
        <v>543</v>
      </c>
      <c r="B524" s="51"/>
      <c r="C524" s="51"/>
      <c r="D524" s="51"/>
      <c r="E524" s="51"/>
      <c r="F524" s="52" t="e">
        <f t="shared" si="32"/>
        <v>#DIV/0!</v>
      </c>
      <c r="G524" s="11">
        <v>20</v>
      </c>
      <c r="H524" s="52"/>
    </row>
    <row r="525" s="45" customFormat="1" ht="17.1" customHeight="1" spans="1:8">
      <c r="A525" s="11" t="s">
        <v>544</v>
      </c>
      <c r="B525" s="51">
        <f>B526+B534+B538</f>
        <v>2690</v>
      </c>
      <c r="C525" s="51">
        <f>C526+C534+C538</f>
        <v>4329</v>
      </c>
      <c r="D525" s="51">
        <f>D526+D534+D538</f>
        <v>4561</v>
      </c>
      <c r="E525" s="51">
        <f>E526+E534+E538</f>
        <v>0</v>
      </c>
      <c r="F525" s="52">
        <f t="shared" ref="F525:F558" si="34">D525/C525*100</f>
        <v>105.359205359205</v>
      </c>
      <c r="G525" s="11"/>
      <c r="H525" s="52"/>
    </row>
    <row r="526" s="45" customFormat="1" ht="17.1" customHeight="1" spans="1:8">
      <c r="A526" s="11" t="s">
        <v>545</v>
      </c>
      <c r="B526" s="51">
        <f>SUM(B527:B533)</f>
        <v>1140</v>
      </c>
      <c r="C526" s="51">
        <f>SUM(C527:C533)</f>
        <v>1219</v>
      </c>
      <c r="D526" s="51">
        <f>SUM(D527:D533)</f>
        <v>1382</v>
      </c>
      <c r="E526" s="51">
        <f>SUM(E527:E533)</f>
        <v>0</v>
      </c>
      <c r="F526" s="52">
        <f t="shared" si="34"/>
        <v>113.371616078753</v>
      </c>
      <c r="G526" s="11"/>
      <c r="H526" s="52"/>
    </row>
    <row r="527" s="45" customFormat="1" ht="17.1" customHeight="1" spans="1:8">
      <c r="A527" s="11" t="s">
        <v>93</v>
      </c>
      <c r="B527" s="51">
        <v>903</v>
      </c>
      <c r="C527" s="51">
        <v>903</v>
      </c>
      <c r="D527" s="51">
        <v>909</v>
      </c>
      <c r="E527" s="51"/>
      <c r="F527" s="52">
        <f t="shared" si="34"/>
        <v>100.664451827243</v>
      </c>
      <c r="G527" s="11"/>
      <c r="H527" s="52"/>
    </row>
    <row r="528" s="45" customFormat="1" ht="17.1" customHeight="1" spans="1:8">
      <c r="A528" s="11" t="s">
        <v>546</v>
      </c>
      <c r="B528" s="51"/>
      <c r="C528" s="51">
        <v>25</v>
      </c>
      <c r="D528" s="51">
        <v>55</v>
      </c>
      <c r="E528" s="51"/>
      <c r="F528" s="52">
        <f t="shared" si="34"/>
        <v>220</v>
      </c>
      <c r="G528" s="11"/>
      <c r="H528" s="52"/>
    </row>
    <row r="529" s="45" customFormat="1" ht="17.1" customHeight="1" spans="1:8">
      <c r="A529" s="11" t="s">
        <v>547</v>
      </c>
      <c r="B529" s="51">
        <v>204</v>
      </c>
      <c r="C529" s="51">
        <v>234</v>
      </c>
      <c r="D529" s="51">
        <v>244</v>
      </c>
      <c r="E529" s="51"/>
      <c r="F529" s="52">
        <f t="shared" si="34"/>
        <v>104.273504273504</v>
      </c>
      <c r="G529" s="11"/>
      <c r="H529" s="52"/>
    </row>
    <row r="530" s="45" customFormat="1" ht="17.1" customHeight="1" spans="1:8">
      <c r="A530" s="11" t="s">
        <v>548</v>
      </c>
      <c r="B530" s="51"/>
      <c r="C530" s="51">
        <v>24</v>
      </c>
      <c r="D530" s="51">
        <v>24</v>
      </c>
      <c r="E530" s="51"/>
      <c r="F530" s="52">
        <f t="shared" si="34"/>
        <v>100</v>
      </c>
      <c r="G530" s="11"/>
      <c r="H530" s="52"/>
    </row>
    <row r="531" s="45" customFormat="1" ht="17.1" customHeight="1" spans="1:8">
      <c r="A531" s="11" t="s">
        <v>549</v>
      </c>
      <c r="B531" s="51">
        <v>5</v>
      </c>
      <c r="C531" s="51">
        <v>5</v>
      </c>
      <c r="D531" s="51">
        <v>5</v>
      </c>
      <c r="E531" s="51"/>
      <c r="F531" s="52">
        <f t="shared" si="34"/>
        <v>100</v>
      </c>
      <c r="G531" s="11"/>
      <c r="H531" s="52"/>
    </row>
    <row r="532" s="45" customFormat="1" ht="17.1" customHeight="1" spans="1:8">
      <c r="A532" s="11" t="s">
        <v>111</v>
      </c>
      <c r="B532" s="51">
        <v>28</v>
      </c>
      <c r="C532" s="51">
        <v>28</v>
      </c>
      <c r="D532" s="51">
        <v>15</v>
      </c>
      <c r="E532" s="51"/>
      <c r="F532" s="52">
        <f t="shared" si="34"/>
        <v>53.5714285714286</v>
      </c>
      <c r="G532" s="11"/>
      <c r="H532" s="52"/>
    </row>
    <row r="533" s="45" customFormat="1" ht="17.1" customHeight="1" spans="1:8">
      <c r="A533" s="11" t="s">
        <v>550</v>
      </c>
      <c r="B533" s="51"/>
      <c r="C533" s="51"/>
      <c r="D533" s="51">
        <v>130</v>
      </c>
      <c r="E533" s="51"/>
      <c r="F533" s="52"/>
      <c r="G533" s="11"/>
      <c r="H533" s="52"/>
    </row>
    <row r="534" s="45" customFormat="1" ht="17.1" customHeight="1" spans="1:8">
      <c r="A534" s="11" t="s">
        <v>551</v>
      </c>
      <c r="B534" s="51">
        <f>SUM(B535:B537)</f>
        <v>850</v>
      </c>
      <c r="C534" s="51">
        <f>SUM(C535:C537)</f>
        <v>770</v>
      </c>
      <c r="D534" s="51">
        <f>SUM(D535:D537)</f>
        <v>675</v>
      </c>
      <c r="E534" s="51">
        <f>SUM(E535:E537)</f>
        <v>0</v>
      </c>
      <c r="F534" s="52">
        <f t="shared" si="34"/>
        <v>87.6623376623377</v>
      </c>
      <c r="G534" s="11"/>
      <c r="H534" s="52"/>
    </row>
    <row r="535" s="45" customFormat="1" ht="17.1" customHeight="1" spans="1:8">
      <c r="A535" s="11" t="s">
        <v>93</v>
      </c>
      <c r="B535" s="51"/>
      <c r="C535" s="51"/>
      <c r="D535" s="51">
        <v>3</v>
      </c>
      <c r="E535" s="51"/>
      <c r="F535" s="52"/>
      <c r="G535" s="11"/>
      <c r="H535" s="52"/>
    </row>
    <row r="536" s="45" customFormat="1" ht="17.1" customHeight="1" spans="1:8">
      <c r="A536" s="11" t="s">
        <v>552</v>
      </c>
      <c r="B536" s="51">
        <v>535</v>
      </c>
      <c r="C536" s="51">
        <v>555</v>
      </c>
      <c r="D536" s="51">
        <v>557</v>
      </c>
      <c r="E536" s="51"/>
      <c r="F536" s="52">
        <f t="shared" si="34"/>
        <v>100.36036036036</v>
      </c>
      <c r="G536" s="11"/>
      <c r="H536" s="52"/>
    </row>
    <row r="537" s="45" customFormat="1" ht="17.1" customHeight="1" spans="1:8">
      <c r="A537" s="11" t="s">
        <v>553</v>
      </c>
      <c r="B537" s="51">
        <v>315</v>
      </c>
      <c r="C537" s="51">
        <v>215</v>
      </c>
      <c r="D537" s="51">
        <v>115</v>
      </c>
      <c r="E537" s="51"/>
      <c r="F537" s="52">
        <f t="shared" si="34"/>
        <v>53.4883720930233</v>
      </c>
      <c r="G537" s="11"/>
      <c r="H537" s="52"/>
    </row>
    <row r="538" s="45" customFormat="1" ht="17.1" customHeight="1" spans="1:8">
      <c r="A538" s="11" t="s">
        <v>554</v>
      </c>
      <c r="B538" s="51">
        <f>SUM(B539:B541)</f>
        <v>700</v>
      </c>
      <c r="C538" s="51">
        <f>SUM(C539:C541)</f>
        <v>2340</v>
      </c>
      <c r="D538" s="51">
        <f>SUM(D539:D541)</f>
        <v>2504</v>
      </c>
      <c r="E538" s="51">
        <f>SUM(E539:E541)</f>
        <v>0</v>
      </c>
      <c r="F538" s="52">
        <f t="shared" si="34"/>
        <v>107.008547008547</v>
      </c>
      <c r="G538" s="11"/>
      <c r="H538" s="52"/>
    </row>
    <row r="539" s="45" customFormat="1" ht="17.1" customHeight="1" spans="1:8">
      <c r="A539" s="11" t="s">
        <v>555</v>
      </c>
      <c r="B539" s="51"/>
      <c r="C539" s="51">
        <v>190</v>
      </c>
      <c r="D539" s="51">
        <v>190</v>
      </c>
      <c r="E539" s="51"/>
      <c r="F539" s="52">
        <f t="shared" si="34"/>
        <v>100</v>
      </c>
      <c r="G539" s="11"/>
      <c r="H539" s="52"/>
    </row>
    <row r="540" s="45" customFormat="1" ht="17.1" customHeight="1" spans="1:8">
      <c r="A540" s="11" t="s">
        <v>556</v>
      </c>
      <c r="B540" s="51"/>
      <c r="C540" s="51">
        <v>120</v>
      </c>
      <c r="D540" s="51">
        <v>120</v>
      </c>
      <c r="E540" s="51"/>
      <c r="F540" s="52">
        <f t="shared" si="34"/>
        <v>100</v>
      </c>
      <c r="G540" s="11"/>
      <c r="H540" s="52"/>
    </row>
    <row r="541" s="45" customFormat="1" ht="17.1" customHeight="1" spans="1:8">
      <c r="A541" s="11" t="s">
        <v>557</v>
      </c>
      <c r="B541" s="51">
        <v>700</v>
      </c>
      <c r="C541" s="51">
        <v>2030</v>
      </c>
      <c r="D541" s="51">
        <v>2194</v>
      </c>
      <c r="E541" s="51"/>
      <c r="F541" s="52">
        <f t="shared" si="34"/>
        <v>108.07881773399</v>
      </c>
      <c r="G541" s="11"/>
      <c r="H541" s="52"/>
    </row>
    <row r="542" s="45" customFormat="1" ht="17.1" customHeight="1" spans="1:8">
      <c r="A542" s="11" t="s">
        <v>558</v>
      </c>
      <c r="B542" s="51">
        <v>728</v>
      </c>
      <c r="C542" s="51">
        <v>643</v>
      </c>
      <c r="D542" s="51">
        <v>684</v>
      </c>
      <c r="E542" s="51">
        <v>649</v>
      </c>
      <c r="F542" s="52">
        <f t="shared" si="34"/>
        <v>106.376360808709</v>
      </c>
      <c r="G542" s="11">
        <v>511</v>
      </c>
      <c r="H542" s="52">
        <f t="shared" ref="H542:H544" si="35">(D542-E542)/E542*100</f>
        <v>5.39291217257319</v>
      </c>
    </row>
    <row r="543" s="45" customFormat="1" ht="17.1" customHeight="1" spans="1:8">
      <c r="A543" s="11" t="s">
        <v>559</v>
      </c>
      <c r="B543" s="51">
        <v>728</v>
      </c>
      <c r="C543" s="51">
        <v>643</v>
      </c>
      <c r="D543" s="51">
        <v>684</v>
      </c>
      <c r="E543" s="51">
        <v>649</v>
      </c>
      <c r="F543" s="52">
        <f t="shared" si="34"/>
        <v>106.376360808709</v>
      </c>
      <c r="G543" s="11">
        <v>511</v>
      </c>
      <c r="H543" s="52">
        <f t="shared" si="35"/>
        <v>5.39291217257319</v>
      </c>
    </row>
    <row r="544" s="45" customFormat="1" ht="17.1" customHeight="1" spans="1:8">
      <c r="A544" s="11" t="s">
        <v>560</v>
      </c>
      <c r="B544" s="51">
        <v>728</v>
      </c>
      <c r="C544" s="51">
        <v>643</v>
      </c>
      <c r="D544" s="51">
        <v>684</v>
      </c>
      <c r="E544" s="51">
        <v>649</v>
      </c>
      <c r="F544" s="52">
        <f t="shared" si="34"/>
        <v>106.376360808709</v>
      </c>
      <c r="G544" s="11">
        <v>511</v>
      </c>
      <c r="H544" s="52">
        <f t="shared" si="35"/>
        <v>5.39291217257319</v>
      </c>
    </row>
    <row r="545" s="45" customFormat="1" ht="17.1" customHeight="1" spans="1:8">
      <c r="A545" s="11" t="s">
        <v>561</v>
      </c>
      <c r="B545" s="51">
        <v>7000</v>
      </c>
      <c r="C545" s="51"/>
      <c r="D545" s="51"/>
      <c r="E545" s="51"/>
      <c r="F545" s="52"/>
      <c r="G545" s="11"/>
      <c r="H545" s="52"/>
    </row>
    <row r="546" s="45" customFormat="1" ht="17.1" customHeight="1" spans="1:8">
      <c r="A546" s="11" t="s">
        <v>562</v>
      </c>
      <c r="B546" s="51">
        <v>12875</v>
      </c>
      <c r="C546" s="51">
        <v>12755</v>
      </c>
      <c r="D546" s="51">
        <v>12745</v>
      </c>
      <c r="E546" s="51">
        <v>8777</v>
      </c>
      <c r="F546" s="52">
        <f t="shared" si="34"/>
        <v>99.921599372795</v>
      </c>
      <c r="G546" s="11">
        <v>5340</v>
      </c>
      <c r="H546" s="52">
        <f t="shared" ref="H546:H556" si="36">(D546-E546)/E546*100</f>
        <v>45.2090691580267</v>
      </c>
    </row>
    <row r="547" s="45" customFormat="1" ht="17.1" customHeight="1" spans="1:8">
      <c r="A547" s="11" t="s">
        <v>563</v>
      </c>
      <c r="B547" s="51">
        <v>12875</v>
      </c>
      <c r="C547" s="51">
        <v>12755</v>
      </c>
      <c r="D547" s="51">
        <v>12745</v>
      </c>
      <c r="E547" s="51">
        <v>8777</v>
      </c>
      <c r="F547" s="52">
        <f t="shared" si="34"/>
        <v>99.921599372795</v>
      </c>
      <c r="G547" s="11">
        <v>5340</v>
      </c>
      <c r="H547" s="52">
        <f t="shared" si="36"/>
        <v>45.2090691580267</v>
      </c>
    </row>
    <row r="548" s="45" customFormat="1" ht="17.1" customHeight="1" spans="1:8">
      <c r="A548" s="11" t="s">
        <v>564</v>
      </c>
      <c r="B548" s="51">
        <v>12875</v>
      </c>
      <c r="C548" s="51">
        <v>12755</v>
      </c>
      <c r="D548" s="51">
        <v>12745</v>
      </c>
      <c r="E548" s="51">
        <v>8777</v>
      </c>
      <c r="F548" s="52">
        <f t="shared" si="34"/>
        <v>99.921599372795</v>
      </c>
      <c r="G548" s="11">
        <v>5340</v>
      </c>
      <c r="H548" s="52">
        <f t="shared" si="36"/>
        <v>45.2090691580267</v>
      </c>
    </row>
    <row r="549" s="45" customFormat="1" ht="17.1" customHeight="1" spans="1:8">
      <c r="A549" s="11" t="s">
        <v>565</v>
      </c>
      <c r="B549" s="51">
        <v>55</v>
      </c>
      <c r="C549" s="51">
        <v>55</v>
      </c>
      <c r="D549" s="51">
        <v>59</v>
      </c>
      <c r="E549" s="51">
        <v>114</v>
      </c>
      <c r="F549" s="52">
        <f t="shared" si="34"/>
        <v>107.272727272727</v>
      </c>
      <c r="G549" s="11">
        <v>83</v>
      </c>
      <c r="H549" s="52">
        <f t="shared" si="36"/>
        <v>-48.2456140350877</v>
      </c>
    </row>
    <row r="550" s="45" customFormat="1" ht="17.25" customHeight="1" spans="1:8">
      <c r="A550" s="11" t="s">
        <v>566</v>
      </c>
      <c r="B550" s="51">
        <v>55</v>
      </c>
      <c r="C550" s="51">
        <v>55</v>
      </c>
      <c r="D550" s="51">
        <v>59</v>
      </c>
      <c r="E550" s="51">
        <v>114</v>
      </c>
      <c r="F550" s="52">
        <f t="shared" si="34"/>
        <v>107.272727272727</v>
      </c>
      <c r="G550" s="11">
        <v>83</v>
      </c>
      <c r="H550" s="52">
        <f t="shared" si="36"/>
        <v>-48.2456140350877</v>
      </c>
    </row>
    <row r="551" s="45" customFormat="1" ht="17.1" customHeight="1" spans="1:8">
      <c r="A551" s="50" t="s">
        <v>82</v>
      </c>
      <c r="B551" s="51">
        <f>SUM(B552:B556)</f>
        <v>41650</v>
      </c>
      <c r="C551" s="51">
        <f>SUM(C552:C556)</f>
        <v>61765</v>
      </c>
      <c r="D551" s="51">
        <f>SUM(D552:D556)</f>
        <v>90755</v>
      </c>
      <c r="E551" s="51">
        <f>SUM(E552:E556)</f>
        <v>113453</v>
      </c>
      <c r="F551" s="52">
        <f t="shared" si="34"/>
        <v>146.935966971586</v>
      </c>
      <c r="G551" s="53">
        <v>72889</v>
      </c>
      <c r="H551" s="52">
        <f t="shared" si="36"/>
        <v>-20.0065225247459</v>
      </c>
    </row>
    <row r="552" s="46" customFormat="1" spans="1:8">
      <c r="A552" s="11" t="s">
        <v>83</v>
      </c>
      <c r="B552" s="51">
        <v>41010</v>
      </c>
      <c r="C552" s="51">
        <v>41010</v>
      </c>
      <c r="D552" s="51">
        <v>40666</v>
      </c>
      <c r="E552" s="51">
        <v>37756</v>
      </c>
      <c r="F552" s="52">
        <f t="shared" si="34"/>
        <v>99.1611801999512</v>
      </c>
      <c r="G552" s="54">
        <v>31436</v>
      </c>
      <c r="H552" s="52">
        <f t="shared" si="36"/>
        <v>7.70738425680686</v>
      </c>
    </row>
    <row r="553" s="46" customFormat="1" spans="1:8">
      <c r="A553" s="11" t="s">
        <v>84</v>
      </c>
      <c r="B553" s="51"/>
      <c r="C553" s="51">
        <v>3000</v>
      </c>
      <c r="D553" s="51">
        <v>3000</v>
      </c>
      <c r="E553" s="51">
        <v>43200</v>
      </c>
      <c r="F553" s="52">
        <f t="shared" si="34"/>
        <v>100</v>
      </c>
      <c r="G553" s="54">
        <v>15097</v>
      </c>
      <c r="H553" s="52">
        <f t="shared" si="36"/>
        <v>-93.0555555555556</v>
      </c>
    </row>
    <row r="554" s="46" customFormat="1" spans="1:8">
      <c r="A554" s="11" t="s">
        <v>85</v>
      </c>
      <c r="B554" s="51"/>
      <c r="C554" s="51">
        <v>17000</v>
      </c>
      <c r="D554" s="51">
        <v>31985</v>
      </c>
      <c r="E554" s="51">
        <v>18000</v>
      </c>
      <c r="F554" s="52">
        <f t="shared" si="34"/>
        <v>188.147058823529</v>
      </c>
      <c r="G554" s="54">
        <v>8000</v>
      </c>
      <c r="H554" s="52">
        <f t="shared" si="36"/>
        <v>77.6944444444444</v>
      </c>
    </row>
    <row r="555" s="46" customFormat="1" spans="1:8">
      <c r="A555" s="11" t="s">
        <v>86</v>
      </c>
      <c r="B555" s="51"/>
      <c r="C555" s="51"/>
      <c r="D555" s="51">
        <v>14349</v>
      </c>
      <c r="E555" s="51">
        <v>13857</v>
      </c>
      <c r="F555" s="52"/>
      <c r="G555" s="54">
        <v>18356</v>
      </c>
      <c r="H555" s="52">
        <f t="shared" si="36"/>
        <v>3.55055206754709</v>
      </c>
    </row>
    <row r="556" s="46" customFormat="1" spans="1:8">
      <c r="A556" s="11" t="s">
        <v>567</v>
      </c>
      <c r="B556" s="51">
        <v>640</v>
      </c>
      <c r="C556" s="51">
        <v>755</v>
      </c>
      <c r="D556" s="51">
        <v>755</v>
      </c>
      <c r="E556" s="51">
        <v>640</v>
      </c>
      <c r="F556" s="52">
        <f t="shared" si="34"/>
        <v>100</v>
      </c>
      <c r="G556" s="55"/>
      <c r="H556" s="52">
        <f t="shared" si="36"/>
        <v>17.96875</v>
      </c>
    </row>
    <row r="557" s="46" customFormat="1" spans="1:8">
      <c r="A557" s="55"/>
      <c r="B557" s="56"/>
      <c r="C557" s="56"/>
      <c r="D557" s="56"/>
      <c r="E557" s="56"/>
      <c r="F557" s="52"/>
      <c r="G557" s="55"/>
      <c r="H557" s="52"/>
    </row>
    <row r="558" s="46" customFormat="1" spans="1:8">
      <c r="A558" s="49" t="s">
        <v>88</v>
      </c>
      <c r="B558" s="51">
        <f>B5+B551</f>
        <v>580650</v>
      </c>
      <c r="C558" s="51">
        <f>C5+C551</f>
        <v>657765</v>
      </c>
      <c r="D558" s="51">
        <f>D5+D551</f>
        <v>720491</v>
      </c>
      <c r="E558" s="51">
        <f>E5+E551</f>
        <v>634990</v>
      </c>
      <c r="F558" s="52">
        <f t="shared" si="34"/>
        <v>109.536232545058</v>
      </c>
      <c r="G558" s="53">
        <v>449579</v>
      </c>
      <c r="H558" s="52">
        <f>(D558-E558)/E558*100</f>
        <v>13.4649364556922</v>
      </c>
    </row>
  </sheetData>
  <mergeCells count="3">
    <mergeCell ref="A1:H1"/>
    <mergeCell ref="A2:H2"/>
    <mergeCell ref="A3:H3"/>
  </mergeCells>
  <pageMargins left="0.295138888888889" right="0.295138888888889" top="0.393055555555556" bottom="0.393055555555556" header="0.393055555555556" footer="0.393055555555556"/>
  <pageSetup paperSize="12" firstPageNumber="0" pageOrder="overThenDown" orientation="portrait" useFirstPageNumber="1" horizontalDpi="200" verticalDpi="200"/>
  <headerFooter alignWithMargins="0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2"/>
  <sheetViews>
    <sheetView showGridLines="0" showZeros="0" zoomScale="86" zoomScaleNormal="86" workbookViewId="0">
      <pane ySplit="5" topLeftCell="A15" activePane="bottomLeft" state="frozen"/>
      <selection/>
      <selection pane="bottomLeft" activeCell="F13" sqref="F13"/>
    </sheetView>
  </sheetViews>
  <sheetFormatPr defaultColWidth="9" defaultRowHeight="14.25" outlineLevelCol="3"/>
  <cols>
    <col min="1" max="1" width="49.75" style="32" customWidth="1"/>
    <col min="2" max="2" width="17.25" style="32" customWidth="1"/>
    <col min="3" max="3" width="17" style="32" customWidth="1"/>
    <col min="4" max="4" width="17.5" style="32" customWidth="1"/>
    <col min="5" max="6" width="9" style="32"/>
    <col min="7" max="7" width="11.5" style="32" customWidth="1"/>
    <col min="8" max="16384" width="9" style="32"/>
  </cols>
  <sheetData>
    <row r="1" s="32" customFormat="1" ht="25.5" spans="1:4">
      <c r="A1" s="34" t="s">
        <v>568</v>
      </c>
      <c r="B1" s="34"/>
      <c r="C1" s="34"/>
      <c r="D1" s="34"/>
    </row>
    <row r="2" s="32" customFormat="1" ht="19.5" customHeight="1" spans="4:4">
      <c r="D2" s="35" t="s">
        <v>569</v>
      </c>
    </row>
    <row r="3" s="32" customFormat="1" ht="51.75" customHeight="1" spans="1:4">
      <c r="A3" s="36" t="s">
        <v>570</v>
      </c>
      <c r="B3" s="36" t="s">
        <v>3</v>
      </c>
      <c r="C3" s="36" t="s">
        <v>5</v>
      </c>
      <c r="D3" s="36" t="s">
        <v>571</v>
      </c>
    </row>
    <row r="4" s="32" customFormat="1" ht="23.25" customHeight="1" spans="1:4">
      <c r="A4" s="37" t="s">
        <v>572</v>
      </c>
      <c r="B4" s="38">
        <f>B5+B10+B21+B23+B26+B28</f>
        <v>222164</v>
      </c>
      <c r="C4" s="38">
        <f>C5+C10+C21+C23+C26+C28</f>
        <v>221303</v>
      </c>
      <c r="D4" s="39">
        <f t="shared" ref="D4:D22" si="0">C4/B4*100</f>
        <v>99.6124484614969</v>
      </c>
    </row>
    <row r="5" s="33" customFormat="1" ht="20.1" customHeight="1" spans="1:4">
      <c r="A5" s="40" t="s">
        <v>573</v>
      </c>
      <c r="B5" s="37">
        <f>SUM(B6:B9)</f>
        <v>97523</v>
      </c>
      <c r="C5" s="37">
        <f>SUM(C6:C9)</f>
        <v>95827</v>
      </c>
      <c r="D5" s="39">
        <f t="shared" si="0"/>
        <v>98.2609230643028</v>
      </c>
    </row>
    <row r="6" s="32" customFormat="1" ht="20.1" customHeight="1" spans="1:4">
      <c r="A6" s="41" t="s">
        <v>574</v>
      </c>
      <c r="B6" s="42">
        <v>63521</v>
      </c>
      <c r="C6" s="43">
        <v>63006</v>
      </c>
      <c r="D6" s="39">
        <f t="shared" si="0"/>
        <v>99.1892445018183</v>
      </c>
    </row>
    <row r="7" s="32" customFormat="1" ht="20.1" customHeight="1" spans="1:4">
      <c r="A7" s="41" t="s">
        <v>575</v>
      </c>
      <c r="B7" s="42">
        <v>16145</v>
      </c>
      <c r="C7" s="43">
        <v>15009</v>
      </c>
      <c r="D7" s="39">
        <f t="shared" si="0"/>
        <v>92.9637658717869</v>
      </c>
    </row>
    <row r="8" s="32" customFormat="1" ht="20.1" customHeight="1" spans="1:4">
      <c r="A8" s="41" t="s">
        <v>532</v>
      </c>
      <c r="B8" s="42">
        <v>5873</v>
      </c>
      <c r="C8" s="43">
        <v>5913</v>
      </c>
      <c r="D8" s="39">
        <f t="shared" si="0"/>
        <v>100.681082921846</v>
      </c>
    </row>
    <row r="9" s="32" customFormat="1" ht="20.1" customHeight="1" spans="1:4">
      <c r="A9" s="41" t="s">
        <v>576</v>
      </c>
      <c r="B9" s="42">
        <v>11984</v>
      </c>
      <c r="C9" s="43">
        <v>11899</v>
      </c>
      <c r="D9" s="39">
        <f t="shared" si="0"/>
        <v>99.2907209612817</v>
      </c>
    </row>
    <row r="10" s="33" customFormat="1" ht="20.1" customHeight="1" spans="1:4">
      <c r="A10" s="40" t="s">
        <v>577</v>
      </c>
      <c r="B10" s="37">
        <f>SUM(B11:B20)</f>
        <v>9571</v>
      </c>
      <c r="C10" s="37">
        <f>SUM(C11:C20)</f>
        <v>9632</v>
      </c>
      <c r="D10" s="39">
        <f t="shared" si="0"/>
        <v>100.637341970536</v>
      </c>
    </row>
    <row r="11" s="32" customFormat="1" ht="20.1" customHeight="1" spans="1:4">
      <c r="A11" s="41" t="s">
        <v>578</v>
      </c>
      <c r="B11" s="42">
        <v>7421</v>
      </c>
      <c r="C11" s="43">
        <v>6940</v>
      </c>
      <c r="D11" s="39">
        <f t="shared" si="0"/>
        <v>93.5183937474734</v>
      </c>
    </row>
    <row r="12" s="32" customFormat="1" ht="20.1" customHeight="1" spans="1:4">
      <c r="A12" s="41" t="s">
        <v>579</v>
      </c>
      <c r="B12" s="42">
        <v>10</v>
      </c>
      <c r="C12" s="43">
        <v>5</v>
      </c>
      <c r="D12" s="39">
        <f t="shared" si="0"/>
        <v>50</v>
      </c>
    </row>
    <row r="13" s="32" customFormat="1" ht="20.1" customHeight="1" spans="1:4">
      <c r="A13" s="41" t="s">
        <v>580</v>
      </c>
      <c r="B13" s="42">
        <v>71</v>
      </c>
      <c r="C13" s="43">
        <v>75</v>
      </c>
      <c r="D13" s="39">
        <f t="shared" si="0"/>
        <v>105.633802816901</v>
      </c>
    </row>
    <row r="14" s="32" customFormat="1" ht="20.1" customHeight="1" spans="1:4">
      <c r="A14" s="41" t="s">
        <v>581</v>
      </c>
      <c r="B14" s="42">
        <v>22</v>
      </c>
      <c r="C14" s="43">
        <v>38</v>
      </c>
      <c r="D14" s="39">
        <f t="shared" si="0"/>
        <v>172.727272727273</v>
      </c>
    </row>
    <row r="15" s="32" customFormat="1" ht="20.1" customHeight="1" spans="1:4">
      <c r="A15" s="41" t="s">
        <v>582</v>
      </c>
      <c r="B15" s="42">
        <v>280</v>
      </c>
      <c r="C15" s="43">
        <v>296</v>
      </c>
      <c r="D15" s="39">
        <f t="shared" si="0"/>
        <v>105.714285714286</v>
      </c>
    </row>
    <row r="16" s="32" customFormat="1" ht="20.1" customHeight="1" spans="1:4">
      <c r="A16" s="41" t="s">
        <v>583</v>
      </c>
      <c r="B16" s="42">
        <v>162</v>
      </c>
      <c r="C16" s="43">
        <v>196</v>
      </c>
      <c r="D16" s="39">
        <f t="shared" si="0"/>
        <v>120.987654320988</v>
      </c>
    </row>
    <row r="17" s="32" customFormat="1" ht="20.1" customHeight="1" spans="1:4">
      <c r="A17" s="41" t="s">
        <v>584</v>
      </c>
      <c r="B17" s="42">
        <v>6</v>
      </c>
      <c r="C17" s="43">
        <v>7</v>
      </c>
      <c r="D17" s="39">
        <f t="shared" si="0"/>
        <v>116.666666666667</v>
      </c>
    </row>
    <row r="18" s="32" customFormat="1" ht="20.1" customHeight="1" spans="1:4">
      <c r="A18" s="41" t="s">
        <v>585</v>
      </c>
      <c r="B18" s="42">
        <v>647</v>
      </c>
      <c r="C18" s="43">
        <v>551</v>
      </c>
      <c r="D18" s="39">
        <f t="shared" si="0"/>
        <v>85.1622874806801</v>
      </c>
    </row>
    <row r="19" s="32" customFormat="1" ht="20.1" customHeight="1" spans="1:4">
      <c r="A19" s="41" t="s">
        <v>586</v>
      </c>
      <c r="B19" s="42">
        <v>187</v>
      </c>
      <c r="C19" s="43">
        <v>86</v>
      </c>
      <c r="D19" s="39">
        <f t="shared" si="0"/>
        <v>45.9893048128342</v>
      </c>
    </row>
    <row r="20" s="32" customFormat="1" ht="20.1" customHeight="1" spans="1:4">
      <c r="A20" s="41" t="s">
        <v>587</v>
      </c>
      <c r="B20" s="42">
        <v>765</v>
      </c>
      <c r="C20" s="43">
        <v>1438</v>
      </c>
      <c r="D20" s="39">
        <f t="shared" si="0"/>
        <v>187.97385620915</v>
      </c>
    </row>
    <row r="21" s="32" customFormat="1" ht="20.1" customHeight="1" spans="1:4">
      <c r="A21" s="40" t="s">
        <v>588</v>
      </c>
      <c r="B21" s="38">
        <f>SUM(B22:B22)</f>
        <v>207</v>
      </c>
      <c r="C21" s="38">
        <f>SUM(C22:C22)</f>
        <v>31</v>
      </c>
      <c r="D21" s="39">
        <f t="shared" si="0"/>
        <v>14.975845410628</v>
      </c>
    </row>
    <row r="22" s="32" customFormat="1" ht="20.1" customHeight="1" spans="1:4">
      <c r="A22" s="41" t="s">
        <v>589</v>
      </c>
      <c r="B22" s="42">
        <v>207</v>
      </c>
      <c r="C22" s="43">
        <v>31</v>
      </c>
      <c r="D22" s="39">
        <f t="shared" si="0"/>
        <v>14.975845410628</v>
      </c>
    </row>
    <row r="23" s="32" customFormat="1" ht="20.1" customHeight="1" spans="1:4">
      <c r="A23" s="40" t="s">
        <v>590</v>
      </c>
      <c r="B23" s="38">
        <f>B24+B25</f>
        <v>103653</v>
      </c>
      <c r="C23" s="38">
        <f>C24+C25</f>
        <v>108506</v>
      </c>
      <c r="D23" s="39">
        <f t="shared" ref="D23:D32" si="1">C23/B23*100</f>
        <v>104.681967719217</v>
      </c>
    </row>
    <row r="24" s="32" customFormat="1" ht="20.1" customHeight="1" spans="1:4">
      <c r="A24" s="41" t="s">
        <v>591</v>
      </c>
      <c r="B24" s="42">
        <v>92086</v>
      </c>
      <c r="C24" s="43">
        <v>97786</v>
      </c>
      <c r="D24" s="39">
        <f t="shared" si="1"/>
        <v>106.189865994831</v>
      </c>
    </row>
    <row r="25" s="32" customFormat="1" ht="20.1" customHeight="1" spans="1:4">
      <c r="A25" s="41" t="s">
        <v>592</v>
      </c>
      <c r="B25" s="42">
        <v>11567</v>
      </c>
      <c r="C25" s="43">
        <v>10720</v>
      </c>
      <c r="D25" s="39">
        <f t="shared" si="1"/>
        <v>92.6774444540503</v>
      </c>
    </row>
    <row r="26" s="32" customFormat="1" ht="20.1" customHeight="1" spans="1:4">
      <c r="A26" s="40" t="s">
        <v>593</v>
      </c>
      <c r="B26" s="38">
        <f>B27</f>
        <v>10</v>
      </c>
      <c r="C26" s="38">
        <f>C27</f>
        <v>3</v>
      </c>
      <c r="D26" s="39">
        <f t="shared" si="1"/>
        <v>30</v>
      </c>
    </row>
    <row r="27" s="32" customFormat="1" ht="20.1" customHeight="1" spans="1:4">
      <c r="A27" s="41" t="s">
        <v>594</v>
      </c>
      <c r="B27" s="42">
        <v>10</v>
      </c>
      <c r="C27" s="43">
        <v>3</v>
      </c>
      <c r="D27" s="39">
        <f t="shared" si="1"/>
        <v>30</v>
      </c>
    </row>
    <row r="28" s="32" customFormat="1" ht="20.1" customHeight="1" spans="1:4">
      <c r="A28" s="40" t="s">
        <v>595</v>
      </c>
      <c r="B28" s="37">
        <f>B29+B30+B31+B32</f>
        <v>11200</v>
      </c>
      <c r="C28" s="37">
        <f>C29+C30+C31+C32</f>
        <v>7304</v>
      </c>
      <c r="D28" s="39">
        <f t="shared" si="1"/>
        <v>65.2142857142857</v>
      </c>
    </row>
    <row r="29" s="32" customFormat="1" ht="20.1" customHeight="1" spans="1:4">
      <c r="A29" s="41" t="s">
        <v>596</v>
      </c>
      <c r="B29" s="42">
        <v>589</v>
      </c>
      <c r="C29" s="43">
        <v>1737</v>
      </c>
      <c r="D29" s="39">
        <f t="shared" si="1"/>
        <v>294.90662139219</v>
      </c>
    </row>
    <row r="30" s="32" customFormat="1" ht="20.1" customHeight="1" spans="1:4">
      <c r="A30" s="44" t="s">
        <v>597</v>
      </c>
      <c r="B30" s="42">
        <v>1819</v>
      </c>
      <c r="C30" s="43">
        <v>616</v>
      </c>
      <c r="D30" s="39">
        <f t="shared" si="1"/>
        <v>33.8647608576141</v>
      </c>
    </row>
    <row r="31" s="32" customFormat="1" ht="20.1" customHeight="1" spans="1:4">
      <c r="A31" s="44" t="s">
        <v>598</v>
      </c>
      <c r="B31" s="42">
        <v>39</v>
      </c>
      <c r="C31" s="43"/>
      <c r="D31" s="39">
        <f t="shared" si="1"/>
        <v>0</v>
      </c>
    </row>
    <row r="32" s="32" customFormat="1" ht="20.1" customHeight="1" spans="1:4">
      <c r="A32" s="41" t="s">
        <v>599</v>
      </c>
      <c r="B32" s="42">
        <v>8753</v>
      </c>
      <c r="C32" s="43">
        <v>4951</v>
      </c>
      <c r="D32" s="39">
        <f t="shared" si="1"/>
        <v>56.5634639552154</v>
      </c>
    </row>
  </sheetData>
  <mergeCells count="1">
    <mergeCell ref="A1:D1"/>
  </mergeCells>
  <pageMargins left="0.295138888888889" right="0.295138888888889" top="0.393055555555556" bottom="0.393055555555556" header="0.393055555555556" footer="0.393055555555556"/>
  <pageSetup paperSize="12" firstPageNumber="0" pageOrder="overThenDown" orientation="portrait" useFirstPageNumber="1" horizontalDpi="200" verticalDpi="200"/>
  <headerFooter alignWithMargins="0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1"/>
  <sheetViews>
    <sheetView workbookViewId="0">
      <selection activeCell="C14" sqref="C14"/>
    </sheetView>
  </sheetViews>
  <sheetFormatPr defaultColWidth="9" defaultRowHeight="14.25" outlineLevelCol="2"/>
  <cols>
    <col min="1" max="1" width="52" style="12" customWidth="1"/>
    <col min="2" max="2" width="21.5" style="12" customWidth="1"/>
    <col min="3" max="3" width="21.5" style="23" customWidth="1"/>
    <col min="4" max="16384" width="9" style="12"/>
  </cols>
  <sheetData>
    <row r="1" s="12" customFormat="1" ht="21" customHeight="1" spans="3:3">
      <c r="C1" s="23"/>
    </row>
    <row r="2" s="22" customFormat="1" ht="27" customHeight="1" spans="1:3">
      <c r="A2" s="21" t="s">
        <v>600</v>
      </c>
      <c r="B2" s="21"/>
      <c r="C2" s="21"/>
    </row>
    <row r="3" s="22" customFormat="1" ht="19.5" customHeight="1" spans="1:3">
      <c r="A3" s="24"/>
      <c r="B3" s="24"/>
      <c r="C3" s="25" t="s">
        <v>1</v>
      </c>
    </row>
    <row r="4" s="12" customFormat="1" ht="42.75" customHeight="1" spans="1:3">
      <c r="A4" s="26" t="s">
        <v>601</v>
      </c>
      <c r="B4" s="27" t="s">
        <v>602</v>
      </c>
      <c r="C4" s="27" t="s">
        <v>603</v>
      </c>
    </row>
    <row r="5" s="12" customFormat="1" ht="21.75" customHeight="1" spans="1:3">
      <c r="A5" s="26" t="s">
        <v>604</v>
      </c>
      <c r="B5" s="28">
        <f>B6+B7</f>
        <v>0</v>
      </c>
      <c r="C5" s="28">
        <f>C6+C7</f>
        <v>0</v>
      </c>
    </row>
    <row r="6" s="12" customFormat="1" ht="21.75" customHeight="1" spans="1:3">
      <c r="A6" s="29" t="s">
        <v>605</v>
      </c>
      <c r="B6" s="28">
        <v>0</v>
      </c>
      <c r="C6" s="28">
        <v>0</v>
      </c>
    </row>
    <row r="7" s="12" customFormat="1" ht="21.75" customHeight="1" spans="1:3">
      <c r="A7" s="30" t="s">
        <v>606</v>
      </c>
      <c r="B7" s="28">
        <v>0</v>
      </c>
      <c r="C7" s="28">
        <v>0</v>
      </c>
    </row>
    <row r="8" s="12" customFormat="1" ht="30.75" customHeight="1" spans="1:3">
      <c r="A8" s="31" t="s">
        <v>607</v>
      </c>
      <c r="B8" s="31"/>
      <c r="C8" s="31"/>
    </row>
    <row r="9" s="12" customFormat="1" ht="30.75" customHeight="1" spans="1:3">
      <c r="A9" s="31"/>
      <c r="B9" s="31"/>
      <c r="C9" s="31"/>
    </row>
    <row r="10" s="12" customFormat="1" ht="30.75" customHeight="1" spans="1:3">
      <c r="A10" s="31"/>
      <c r="B10" s="31"/>
      <c r="C10" s="31"/>
    </row>
    <row r="11" s="12" customFormat="1" ht="25.5" customHeight="1" spans="1:3">
      <c r="A11" s="31"/>
      <c r="B11" s="31"/>
      <c r="C11" s="31"/>
    </row>
  </sheetData>
  <mergeCells count="5">
    <mergeCell ref="A2:C2"/>
    <mergeCell ref="A8:C8"/>
    <mergeCell ref="A9:C9"/>
    <mergeCell ref="A10:C10"/>
    <mergeCell ref="A11:C11"/>
  </mergeCell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C5"/>
  <sheetViews>
    <sheetView workbookViewId="0">
      <selection activeCell="C11" sqref="C11"/>
    </sheetView>
  </sheetViews>
  <sheetFormatPr defaultColWidth="9" defaultRowHeight="14.25" outlineLevelRow="4" outlineLevelCol="2"/>
  <cols>
    <col min="1" max="1" width="48.75" style="12" customWidth="1"/>
    <col min="2" max="2" width="18.75" style="12" customWidth="1"/>
    <col min="3" max="3" width="19.875" style="12" customWidth="1"/>
    <col min="4" max="16383" width="9" style="12"/>
  </cols>
  <sheetData>
    <row r="2" s="12" customFormat="1" ht="22.5" spans="1:3">
      <c r="A2" s="21" t="s">
        <v>608</v>
      </c>
      <c r="B2" s="21"/>
      <c r="C2" s="21"/>
    </row>
    <row r="3" s="12" customFormat="1" ht="21" customHeight="1" spans="1:3">
      <c r="A3" s="14"/>
      <c r="B3" s="14"/>
      <c r="C3" s="15" t="s">
        <v>609</v>
      </c>
    </row>
    <row r="4" s="12" customFormat="1" ht="56.25" customHeight="1" spans="1:3">
      <c r="A4" s="16" t="s">
        <v>610</v>
      </c>
      <c r="B4" s="16" t="s">
        <v>611</v>
      </c>
      <c r="C4" s="17" t="s">
        <v>612</v>
      </c>
    </row>
    <row r="5" s="12" customFormat="1" ht="30" customHeight="1" spans="1:3">
      <c r="A5" s="19" t="s">
        <v>613</v>
      </c>
      <c r="B5" s="19">
        <v>38.83</v>
      </c>
      <c r="C5" s="19">
        <v>38.81</v>
      </c>
    </row>
  </sheetData>
  <mergeCells count="1">
    <mergeCell ref="A2:C2"/>
  </mergeCells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B8"/>
  <sheetViews>
    <sheetView tabSelected="1" workbookViewId="0">
      <selection activeCell="F11" sqref="F11"/>
    </sheetView>
  </sheetViews>
  <sheetFormatPr defaultColWidth="9" defaultRowHeight="14.25" outlineLevelRow="7" outlineLevelCol="1"/>
  <cols>
    <col min="1" max="1" width="48.75" style="12" customWidth="1"/>
    <col min="2" max="2" width="33.5" style="12" customWidth="1"/>
    <col min="3" max="16382" width="9" style="12"/>
  </cols>
  <sheetData>
    <row r="2" s="12" customFormat="1" ht="22.5" spans="1:2">
      <c r="A2" s="13" t="s">
        <v>614</v>
      </c>
      <c r="B2" s="13"/>
    </row>
    <row r="3" s="12" customFormat="1" ht="21" customHeight="1" spans="1:2">
      <c r="A3" s="14"/>
      <c r="B3" s="15" t="s">
        <v>609</v>
      </c>
    </row>
    <row r="4" s="12" customFormat="1" ht="56.25" customHeight="1" spans="1:2">
      <c r="A4" s="16" t="s">
        <v>615</v>
      </c>
      <c r="B4" s="17" t="s">
        <v>5</v>
      </c>
    </row>
    <row r="5" s="12" customFormat="1" ht="30" customHeight="1" spans="1:2">
      <c r="A5" s="18" t="s">
        <v>616</v>
      </c>
      <c r="B5" s="19">
        <v>5</v>
      </c>
    </row>
    <row r="6" s="12" customFormat="1" ht="30" customHeight="1" spans="1:2">
      <c r="A6" s="18" t="s">
        <v>617</v>
      </c>
      <c r="B6" s="19">
        <v>5</v>
      </c>
    </row>
    <row r="7" s="12" customFormat="1" ht="30" customHeight="1" spans="1:2">
      <c r="A7" s="18" t="s">
        <v>618</v>
      </c>
      <c r="B7" s="20">
        <v>0.31</v>
      </c>
    </row>
    <row r="8" s="12" customFormat="1" ht="30" customHeight="1" spans="1:2">
      <c r="A8" s="18" t="s">
        <v>619</v>
      </c>
      <c r="B8" s="19">
        <v>38.81</v>
      </c>
    </row>
  </sheetData>
  <mergeCells count="1">
    <mergeCell ref="A2:B2"/>
  </mergeCells>
  <pageMargins left="0.75" right="0.75" top="1" bottom="1" header="0.511805555555556" footer="0.51180555555555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8"/>
  <sheetViews>
    <sheetView workbookViewId="0">
      <selection activeCell="E24" sqref="E24"/>
    </sheetView>
  </sheetViews>
  <sheetFormatPr defaultColWidth="9" defaultRowHeight="14.25" outlineLevelCol="3"/>
  <cols>
    <col min="1" max="1" width="31.125" style="1" customWidth="1"/>
    <col min="2" max="2" width="33.375" style="1" customWidth="1"/>
    <col min="3" max="3" width="15.75" style="1" customWidth="1"/>
    <col min="4" max="4" width="18.625" style="1" customWidth="1"/>
    <col min="5" max="16384" width="9" style="1"/>
  </cols>
  <sheetData>
    <row r="1" spans="1:4">
      <c r="A1" s="2"/>
      <c r="B1" s="2"/>
      <c r="C1" s="2"/>
      <c r="D1" s="3"/>
    </row>
    <row r="2" ht="31.5" customHeight="1" spans="1:4">
      <c r="A2" s="4" t="s">
        <v>620</v>
      </c>
      <c r="B2" s="4"/>
      <c r="C2" s="4"/>
      <c r="D2" s="4"/>
    </row>
    <row r="3" ht="20.25" spans="1:4">
      <c r="A3" s="5"/>
      <c r="B3" s="5"/>
      <c r="C3" s="5"/>
      <c r="D3" s="6" t="s">
        <v>1</v>
      </c>
    </row>
    <row r="4" ht="32" customHeight="1" spans="1:4">
      <c r="A4" s="7" t="s">
        <v>621</v>
      </c>
      <c r="B4" s="7" t="s">
        <v>622</v>
      </c>
      <c r="C4" s="7" t="s">
        <v>623</v>
      </c>
      <c r="D4" s="7" t="s">
        <v>603</v>
      </c>
    </row>
    <row r="5" ht="31.5" customHeight="1" spans="1:4">
      <c r="A5" s="7" t="s">
        <v>624</v>
      </c>
      <c r="B5" s="8"/>
      <c r="C5" s="8">
        <v>0</v>
      </c>
      <c r="D5" s="8">
        <v>0</v>
      </c>
    </row>
    <row r="6" ht="30.75" customHeight="1" spans="1:4">
      <c r="A6" s="9" t="s">
        <v>625</v>
      </c>
      <c r="B6" s="9"/>
      <c r="C6" s="9"/>
      <c r="D6" s="9"/>
    </row>
    <row r="7" spans="1:4">
      <c r="A7" s="10"/>
      <c r="B7" s="10"/>
      <c r="C7" s="10"/>
      <c r="D7" s="10"/>
    </row>
    <row r="8" spans="1:4">
      <c r="A8" s="10"/>
      <c r="B8" s="10"/>
      <c r="C8" s="10"/>
      <c r="D8" s="10"/>
    </row>
    <row r="9" spans="1:4">
      <c r="A9" s="10"/>
      <c r="B9" s="10"/>
      <c r="C9" s="10"/>
      <c r="D9" s="10"/>
    </row>
    <row r="18" spans="2:2">
      <c r="B18" s="11"/>
    </row>
  </sheetData>
  <mergeCells count="5">
    <mergeCell ref="A2:D2"/>
    <mergeCell ref="A6:D6"/>
    <mergeCell ref="A7:D7"/>
    <mergeCell ref="A8:D8"/>
    <mergeCell ref="A9:D9"/>
  </mergeCells>
  <pageMargins left="0.75" right="0.75" top="1" bottom="1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收入决算</vt:lpstr>
      <vt:lpstr>支出决算</vt:lpstr>
      <vt:lpstr>本级支出决算明细</vt:lpstr>
      <vt:lpstr>基本支出决算 </vt:lpstr>
      <vt:lpstr>税收返还和转移支付</vt:lpstr>
      <vt:lpstr>一般债务余额和限额表</vt:lpstr>
      <vt:lpstr>一般债务情况表 </vt:lpstr>
      <vt:lpstr>专项转移支付表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樊丽媛</dc:creator>
  <dcterms:created xsi:type="dcterms:W3CDTF">2018-09-13T07:45:00Z</dcterms:created>
  <dcterms:modified xsi:type="dcterms:W3CDTF">2020-09-02T06:26:40Z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