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 activeTab="4"/>
  </bookViews>
  <sheets>
    <sheet name="基金收入" sheetId="1" r:id="rId1"/>
    <sheet name="基金支出" sheetId="2" r:id="rId2"/>
    <sheet name="本级基金支出" sheetId="3" r:id="rId3"/>
    <sheet name="专项债务限额表" sheetId="4" r:id="rId4"/>
    <sheet name="专项债务情况表" sheetId="5" r:id="rId5"/>
  </sheets>
  <definedNames>
    <definedName name="_xlnm.Print_Titles" localSheetId="0">基金收入!$1:$4</definedName>
    <definedName name="_xlnm._FilterDatabase" localSheetId="1" hidden="1">基金支出!$A$3:$IL$75</definedName>
    <definedName name="_xlnm.Print_Area" localSheetId="1">基金支出!$A$1:$G$75</definedName>
    <definedName name="_xlnm.Print_Titles" localSheetId="1">基金支出!$1:$3</definedName>
    <definedName name="_xlnm._FilterDatabase" localSheetId="2" hidden="1">本级基金支出!$A$3:$IM$66</definedName>
    <definedName name="_xlnm.Print_Area" localSheetId="2">本级基金支出!$A$1:$G$66</definedName>
    <definedName name="_xlnm.Print_Titles" localSheetId="2">本级基金支出!$1:$3</definedName>
  </definedNames>
  <calcPr calcId="144525" concurrentCalc="0"/>
</workbook>
</file>

<file path=xl/sharedStrings.xml><?xml version="1.0" encoding="utf-8"?>
<sst xmlns="http://schemas.openxmlformats.org/spreadsheetml/2006/main" count="102">
  <si>
    <t>缙云县2019年政府性基金收入决算表</t>
  </si>
  <si>
    <t>单位:万元</t>
  </si>
  <si>
    <t>预算科目</t>
  </si>
  <si>
    <t>2019年预算数</t>
  </si>
  <si>
    <t>2019年调整后预算数</t>
  </si>
  <si>
    <t>2019年决算数</t>
  </si>
  <si>
    <t>2018年决算数</t>
  </si>
  <si>
    <t>完成调整后预算%</t>
  </si>
  <si>
    <t>比上年+、-%</t>
  </si>
  <si>
    <t>本级收入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</si>
  <si>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</si>
  <si>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</si>
  <si>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</si>
  <si>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</si>
  <si>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</si>
  <si>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</si>
  <si>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</si>
  <si>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污水处理费收入</t>
  </si>
  <si>
    <t>其他政府性基金收入</t>
  </si>
  <si>
    <t>转移性收入</t>
  </si>
  <si>
    <t>上级补助收入</t>
  </si>
  <si>
    <t>地方政府专项债券转贷收入</t>
  </si>
  <si>
    <t>使用结转资金</t>
  </si>
  <si>
    <t>调入资金</t>
  </si>
  <si>
    <t>合           计</t>
  </si>
  <si>
    <t>缙云县2019年政府性基金支出决算表</t>
  </si>
  <si>
    <t>2019年调整后的预算数</t>
  </si>
  <si>
    <t xml:space="preserve"> 本级支出</t>
  </si>
  <si>
    <t>（一）文化体育与传媒支出</t>
  </si>
  <si>
    <t xml:space="preserve">  旅游发展基金支出</t>
  </si>
  <si>
    <t xml:space="preserve">    地方旅游开发项目补助</t>
  </si>
  <si>
    <t>(二)社会保障和就业支出</t>
  </si>
  <si>
    <r>
      <rPr>
        <sz val="10"/>
        <rFont val="Times New Roman"/>
        <charset val="0"/>
      </rPr>
      <t xml:space="preserve">        </t>
    </r>
    <r>
      <rPr>
        <sz val="10"/>
        <rFont val="宋体"/>
        <charset val="0"/>
      </rPr>
      <t>大中型水库移民后期扶持基金支出</t>
    </r>
  </si>
  <si>
    <t xml:space="preserve">        基础设施建设和经济发展</t>
  </si>
  <si>
    <t xml:space="preserve">        其他大中型水库移民后期扶持基金支出</t>
  </si>
  <si>
    <t xml:space="preserve">   小型水库移民扶助基金及对应专项债务收入安排的支出</t>
  </si>
  <si>
    <t>(二)城乡社区支出</t>
  </si>
  <si>
    <t xml:space="preserve">     国有土地使用权出让收入及对应专项债务收入安排的支出</t>
  </si>
  <si>
    <t xml:space="preserve">          征地和拆迁补偿支出</t>
  </si>
  <si>
    <t xml:space="preserve">          土地开发支出</t>
  </si>
  <si>
    <t xml:space="preserve">          城市建设支出</t>
  </si>
  <si>
    <t xml:space="preserve">          农村基础设施建设支出</t>
  </si>
  <si>
    <t xml:space="preserve">          补助被征地农民支出</t>
  </si>
  <si>
    <t xml:space="preserve">          土地出让业务支出</t>
  </si>
  <si>
    <t xml:space="preserve">          廉租住房支出</t>
  </si>
  <si>
    <t xml:space="preserve">          其他国有土地使用权出让
          收入安排的支出</t>
  </si>
  <si>
    <t xml:space="preserve">     城市公用事业费附加及对应专项债务收入安排的支出</t>
  </si>
  <si>
    <t xml:space="preserve">       城市公共设施</t>
  </si>
  <si>
    <t xml:space="preserve">      其他城市公用事业附加安排的支出</t>
  </si>
  <si>
    <t xml:space="preserve">     国有土地收益基金及对应专项债务收入安排的支出</t>
  </si>
  <si>
    <t xml:space="preserve">         征地和拆迁补偿支出</t>
  </si>
  <si>
    <t xml:space="preserve">     农业土地开发资金及对应专项债务收入安排的支出</t>
  </si>
  <si>
    <t xml:space="preserve">     新增建设用地土地有偿使用费及对应专项债务收入安排的支出</t>
  </si>
  <si>
    <t xml:space="preserve">         基本农田建设和保护支出</t>
  </si>
  <si>
    <t xml:space="preserve">         土地整理支出</t>
  </si>
  <si>
    <t xml:space="preserve">     城市基础设施配套费及对应专项债务收入安排的支出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</si>
  <si>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</si>
  <si>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</si>
  <si>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</si>
  <si>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污水处理费及对应专项债务收入安排的支出</t>
  </si>
  <si>
    <t xml:space="preserve">        污水处理设施建设及运营</t>
  </si>
  <si>
    <t>(三)农林水支出</t>
  </si>
  <si>
    <t xml:space="preserve">    大中型水库库区基金及对应专项债务收入安排的支出</t>
  </si>
  <si>
    <t xml:space="preserve">      基础设施建设和经济发展</t>
  </si>
  <si>
    <t xml:space="preserve">      其他大中型水库库区基金支出</t>
  </si>
  <si>
    <t>(四)商业服务业等支出</t>
  </si>
  <si>
    <t xml:space="preserve">   　旅游发展基金支出</t>
  </si>
  <si>
    <t xml:space="preserve">      地方旅游开发项目补助</t>
  </si>
  <si>
    <t>(五)其他支出</t>
  </si>
  <si>
    <t xml:space="preserve">     其他政府性基金及对应专项债务
     收入安排的支出</t>
  </si>
  <si>
    <t xml:space="preserve">     彩票公益金及对应专项债务收入
     安排的支出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</si>
  <si>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</si>
  <si>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</si>
  <si>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</si>
  <si>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用于残疾人事业的彩票公益金支出</t>
  </si>
  <si>
    <t xml:space="preserve">       用于城乡医疗救助的彩票公益金支出</t>
  </si>
  <si>
    <t>(六)债务付息支出</t>
  </si>
  <si>
    <t xml:space="preserve">       地方政府专项债务付息支出</t>
  </si>
  <si>
    <t xml:space="preserve">          国有土地使用权出让金债务付息支出</t>
  </si>
  <si>
    <t xml:space="preserve">          土地储备专项债券付息支出</t>
  </si>
  <si>
    <t>(七)债务发行费用支出</t>
  </si>
  <si>
    <t xml:space="preserve">       地方政府专项债务发行费用支出</t>
  </si>
  <si>
    <t xml:space="preserve">          国有土地使用权出让金债务发行费用支出</t>
  </si>
  <si>
    <t>转移性支出</t>
  </si>
  <si>
    <t>(一)上解支出</t>
  </si>
  <si>
    <t>(二)债务还本支出</t>
  </si>
  <si>
    <t>(三) 调出资金</t>
  </si>
  <si>
    <t>(四) 年终结余</t>
  </si>
  <si>
    <t>支出合计</t>
  </si>
  <si>
    <t>缙云县2019年本级政府性基金支出决算表</t>
  </si>
  <si>
    <t>缙云县2019年地方政府专项债务余额和限额表</t>
  </si>
  <si>
    <t>单位：亿元</t>
  </si>
  <si>
    <t>地  区</t>
  </si>
  <si>
    <t>限额</t>
  </si>
  <si>
    <t>余额</t>
  </si>
  <si>
    <t>缙云县</t>
  </si>
  <si>
    <t>缙云县2019年地方政府专项债务情况表</t>
  </si>
  <si>
    <t>项 目</t>
  </si>
  <si>
    <t>一、2019年地方政府专项债务发行</t>
  </si>
  <si>
    <t>其中：2019年地方政府专项债务余额新增限额</t>
  </si>
  <si>
    <t>二、2019年地方政府专项债务还本额</t>
  </si>
  <si>
    <t>三、2019年末地方政府专项债务余额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</si>
</sst>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);[Red]\(0.0\)"/>
    <numFmt numFmtId="177" formatCode="0_);[Red]\(0\)"/>
    <numFmt numFmtId="178" formatCode="0.0%"/>
    <numFmt numFmtId="179" formatCode="0.0_ "/>
  </numFmts>
  <fonts count="32"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Times New Roman"/>
      <charset val="0"/>
    </font>
    <font>
      <b/>
      <sz val="18"/>
      <name val="方正小标宋_GBK"/>
      <charset val="134"/>
    </font>
    <font>
      <b/>
      <sz val="16"/>
      <name val="Times New Roman"/>
      <charset val="0"/>
    </font>
    <font>
      <b/>
      <sz val="10"/>
      <name val="宋体"/>
      <charset val="134"/>
    </font>
    <font>
      <sz val="10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3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78" fontId="0" fillId="0" borderId="0" xfId="0" applyNumberFormat="1" applyFont="1" applyFill="1"/>
    <xf numFmtId="0" fontId="0" fillId="0" borderId="0" xfId="0" applyFont="1" applyFill="1"/>
    <xf numFmtId="178" fontId="5" fillId="0" borderId="0" xfId="0" applyNumberFormat="1" applyFont="1" applyFill="1"/>
    <xf numFmtId="0" fontId="5" fillId="0" borderId="0" xfId="0" applyFont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/>
    </xf>
    <xf numFmtId="179" fontId="3" fillId="0" borderId="1" xfId="5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3" fillId="0" borderId="1" xfId="50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 applyProtection="1">
      <alignment vertical="center" wrapText="1"/>
    </xf>
    <xf numFmtId="0" fontId="3" fillId="0" borderId="1" xfId="49" applyNumberFormat="1" applyFont="1" applyFill="1" applyBorder="1" applyAlignment="1" applyProtection="1">
      <alignment vertical="center" wrapText="1"/>
      <protection locked="0"/>
    </xf>
    <xf numFmtId="177" fontId="3" fillId="0" borderId="3" xfId="0" applyNumberFormat="1" applyFont="1" applyFill="1" applyBorder="1" applyAlignment="1" applyProtection="1">
      <alignment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justify" vertical="center" wrapText="1"/>
    </xf>
    <xf numFmtId="0" fontId="8" fillId="0" borderId="1" xfId="50" applyFont="1" applyFill="1" applyBorder="1" applyAlignment="1">
      <alignment horizontal="center" vertical="center"/>
    </xf>
    <xf numFmtId="44" fontId="0" fillId="0" borderId="0" xfId="4" applyFont="1" applyFill="1" applyAlignment="1">
      <alignment horizontal="center"/>
    </xf>
    <xf numFmtId="0" fontId="0" fillId="0" borderId="0" xfId="51" applyFont="1" applyFill="1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支出预算12.9" xfId="50"/>
    <cellStyle name="常规_附表：政府性基金预算2013年预计收支完成及2014年预算安排情况表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L22" sqref="L22"/>
    </sheetView>
  </sheetViews>
  <sheetFormatPr defaultColWidth="9.125" defaultRowHeight="14.25" outlineLevelCol="6"/>
  <cols>
    <col min="1" max="1" width="31.5" style="12" customWidth="1"/>
    <col min="2" max="2" width="14.375" style="12" customWidth="1"/>
    <col min="3" max="3" width="15.25" style="12" customWidth="1"/>
    <col min="4" max="4" width="12.125" style="12" customWidth="1"/>
    <col min="5" max="5" width="10.75" style="12" hidden="1" customWidth="1"/>
    <col min="6" max="6" width="15" style="12" customWidth="1"/>
    <col min="7" max="7" width="12.375" style="12" customWidth="1"/>
    <col min="8" max="16383" width="9.125" style="36" customWidth="1"/>
    <col min="16384" max="16384" width="9.125" style="36"/>
  </cols>
  <sheetData>
    <row r="1" s="12" customFormat="1" ht="33.95" customHeight="1" spans="1:7">
      <c r="A1" s="37" t="s">
        <v>0</v>
      </c>
      <c r="B1" s="37"/>
      <c r="C1" s="37"/>
      <c r="D1" s="37"/>
      <c r="E1" s="37"/>
      <c r="F1" s="37"/>
      <c r="G1" s="37"/>
    </row>
    <row r="2" s="12" customFormat="1" ht="17.1" customHeight="1" spans="1:7">
      <c r="A2" s="38"/>
      <c r="B2" s="38"/>
      <c r="C2" s="38"/>
      <c r="D2" s="38"/>
      <c r="E2" s="38"/>
      <c r="F2" s="38"/>
      <c r="G2" s="38"/>
    </row>
    <row r="3" s="12" customFormat="1" ht="17.1" customHeight="1" spans="1:7">
      <c r="A3" s="38" t="s">
        <v>1</v>
      </c>
      <c r="B3" s="38"/>
      <c r="C3" s="38"/>
      <c r="D3" s="38"/>
      <c r="E3" s="38"/>
      <c r="F3" s="38"/>
      <c r="G3" s="38"/>
    </row>
    <row r="4" s="12" customFormat="1" ht="25.5" customHeight="1" spans="1:7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</row>
    <row r="5" s="12" customFormat="1" ht="25.5" customHeight="1" spans="1:7">
      <c r="A5" s="39" t="s">
        <v>9</v>
      </c>
      <c r="B5" s="19">
        <f>SUM(B6:B14)</f>
        <v>344457</v>
      </c>
      <c r="C5" s="19">
        <f>SUM(C6:C14)</f>
        <v>356397</v>
      </c>
      <c r="D5" s="19">
        <f>SUM(D6:D14)</f>
        <v>325281</v>
      </c>
      <c r="E5" s="19">
        <v>248775</v>
      </c>
      <c r="F5" s="40">
        <f t="shared" ref="F5:F8" si="0">D5/C5*100</f>
        <v>91.2692867785082</v>
      </c>
      <c r="G5" s="40">
        <f t="shared" ref="G5:G8" si="1">(D5/E5-1)*100</f>
        <v>30.7530901416943</v>
      </c>
    </row>
    <row r="6" s="12" customFormat="1" ht="18.4" customHeight="1" spans="1:7">
      <c r="A6" s="41" t="s">
        <v>10</v>
      </c>
      <c r="B6" s="19"/>
      <c r="C6" s="42"/>
      <c r="D6" s="42">
        <v>0</v>
      </c>
      <c r="E6" s="42">
        <v>8049</v>
      </c>
      <c r="F6" s="40" t="e">
        <f t="shared" si="0"/>
        <v>#DIV/0!</v>
      </c>
      <c r="G6" s="40">
        <f t="shared" si="1"/>
        <v>-100</v>
      </c>
    </row>
    <row r="7" s="12" customFormat="1" ht="18.4" customHeight="1" spans="1:7">
      <c r="A7" s="41" t="s">
        <v>11</v>
      </c>
      <c r="B7" s="19"/>
      <c r="C7" s="42"/>
      <c r="D7" s="42">
        <v>0</v>
      </c>
      <c r="E7" s="42">
        <v>70</v>
      </c>
      <c r="F7" s="40" t="e">
        <f t="shared" si="0"/>
        <v>#DIV/0!</v>
      </c>
      <c r="G7" s="40">
        <f t="shared" si="1"/>
        <v>-100</v>
      </c>
    </row>
    <row r="8" s="12" customFormat="1" ht="18.4" customHeight="1" spans="1:7">
      <c r="A8" s="41" t="s">
        <v>12</v>
      </c>
      <c r="B8" s="19">
        <v>208100</v>
      </c>
      <c r="C8" s="42">
        <v>220040</v>
      </c>
      <c r="D8" s="42">
        <v>200001</v>
      </c>
      <c r="E8" s="42">
        <v>165035</v>
      </c>
      <c r="F8" s="40">
        <f t="shared" si="0"/>
        <v>90.8930194510089</v>
      </c>
      <c r="G8" s="40">
        <f t="shared" si="1"/>
        <v>21.1870209349532</v>
      </c>
    </row>
    <row r="9" s="12" customFormat="1" ht="18.4" customHeight="1" spans="1:7">
      <c r="A9" s="41" t="s">
        <v>13</v>
      </c>
      <c r="B9" s="19"/>
      <c r="C9" s="42"/>
      <c r="D9" s="42"/>
      <c r="E9" s="42"/>
      <c r="F9" s="40"/>
      <c r="G9" s="40"/>
    </row>
    <row r="10" s="12" customFormat="1" ht="18.4" customHeight="1" spans="1:7">
      <c r="A10" s="41" t="s">
        <v>14</v>
      </c>
      <c r="B10" s="19">
        <v>200</v>
      </c>
      <c r="C10" s="42">
        <v>200</v>
      </c>
      <c r="D10" s="42">
        <v>325</v>
      </c>
      <c r="E10" s="42">
        <v>594</v>
      </c>
      <c r="F10" s="40">
        <f t="shared" ref="F10:F13" si="2">D10/C10*100</f>
        <v>162.5</v>
      </c>
      <c r="G10" s="40">
        <f>(D10/E10-1)*100</f>
        <v>-45.2861952861953</v>
      </c>
    </row>
    <row r="11" s="12" customFormat="1" ht="18.4" customHeight="1" spans="1:7">
      <c r="A11" s="41" t="s">
        <v>15</v>
      </c>
      <c r="B11" s="19">
        <v>500</v>
      </c>
      <c r="C11" s="42">
        <v>500</v>
      </c>
      <c r="D11" s="42">
        <v>843</v>
      </c>
      <c r="E11" s="42">
        <v>4152</v>
      </c>
      <c r="F11" s="40">
        <f t="shared" si="2"/>
        <v>168.6</v>
      </c>
      <c r="G11" s="40"/>
    </row>
    <row r="12" s="12" customFormat="1" ht="18.4" customHeight="1" spans="1:7">
      <c r="A12" s="41" t="s">
        <v>16</v>
      </c>
      <c r="B12" s="19"/>
      <c r="C12" s="42"/>
      <c r="D12" s="42"/>
      <c r="E12" s="42"/>
      <c r="F12" s="40"/>
      <c r="G12" s="40"/>
    </row>
    <row r="13" s="12" customFormat="1" ht="18.4" customHeight="1" spans="1:7">
      <c r="A13" s="41" t="s">
        <v>17</v>
      </c>
      <c r="B13" s="19">
        <v>700</v>
      </c>
      <c r="C13" s="42">
        <v>700</v>
      </c>
      <c r="D13" s="42">
        <v>1194</v>
      </c>
      <c r="E13" s="42">
        <v>1029</v>
      </c>
      <c r="F13" s="40">
        <f t="shared" si="2"/>
        <v>170.571428571429</v>
      </c>
      <c r="G13" s="40">
        <f>(D13/E13-1)*100</f>
        <v>16.0349854227405</v>
      </c>
    </row>
    <row r="14" s="12" customFormat="1" ht="18.4" customHeight="1" spans="1:7">
      <c r="A14" s="41" t="s">
        <v>18</v>
      </c>
      <c r="B14" s="19">
        <v>134957</v>
      </c>
      <c r="C14" s="42">
        <v>134957</v>
      </c>
      <c r="D14" s="42">
        <v>122918</v>
      </c>
      <c r="E14" s="42">
        <v>69846</v>
      </c>
      <c r="F14" s="40">
        <f t="shared" ref="F14:F24" si="3">D14/C14*100</f>
        <v>91.0793808398231</v>
      </c>
      <c r="G14" s="40">
        <f t="shared" ref="G14:G24" si="4">(D14/E14-1)*100</f>
        <v>75.9843083354809</v>
      </c>
    </row>
    <row r="15" s="12" customFormat="1" ht="409.5" hidden="1" customHeight="1" spans="1:7">
      <c r="A15" s="41"/>
      <c r="B15" s="19"/>
      <c r="C15" s="42"/>
      <c r="D15" s="42"/>
      <c r="E15" s="42"/>
      <c r="F15" s="40" t="e">
        <f t="shared" si="3"/>
        <v>#DIV/0!</v>
      </c>
      <c r="G15" s="40" t="e">
        <f t="shared" si="4"/>
        <v>#DIV/0!</v>
      </c>
    </row>
    <row r="16" s="12" customFormat="1" ht="409.5" hidden="1" customHeight="1" spans="1:7">
      <c r="A16" s="41"/>
      <c r="B16" s="19"/>
      <c r="C16" s="42"/>
      <c r="D16" s="42"/>
      <c r="E16" s="42"/>
      <c r="F16" s="40" t="e">
        <f t="shared" si="3"/>
        <v>#DIV/0!</v>
      </c>
      <c r="G16" s="40" t="e">
        <f t="shared" si="4"/>
        <v>#DIV/0!</v>
      </c>
    </row>
    <row r="17" s="12" customFormat="1" ht="409.5" hidden="1" customHeight="1" spans="1:7">
      <c r="A17" s="41"/>
      <c r="B17" s="19"/>
      <c r="C17" s="42"/>
      <c r="D17" s="42"/>
      <c r="E17" s="42"/>
      <c r="F17" s="40" t="e">
        <f t="shared" si="3"/>
        <v>#DIV/0!</v>
      </c>
      <c r="G17" s="40" t="e">
        <f t="shared" si="4"/>
        <v>#DIV/0!</v>
      </c>
    </row>
    <row r="18" s="12" customFormat="1" ht="409.5" hidden="1" customHeight="1" spans="1:7">
      <c r="A18" s="41"/>
      <c r="B18" s="19"/>
      <c r="C18" s="42"/>
      <c r="D18" s="42"/>
      <c r="E18" s="42"/>
      <c r="F18" s="40" t="e">
        <f t="shared" si="3"/>
        <v>#DIV/0!</v>
      </c>
      <c r="G18" s="40" t="e">
        <f t="shared" si="4"/>
        <v>#DIV/0!</v>
      </c>
    </row>
    <row r="19" s="12" customFormat="1" ht="18" customHeight="1" spans="1:7">
      <c r="A19" s="39" t="s">
        <v>19</v>
      </c>
      <c r="B19" s="42">
        <f>SUM(B20:B23)</f>
        <v>10375</v>
      </c>
      <c r="C19" s="42">
        <f>SUM(C20:C23)</f>
        <v>10375</v>
      </c>
      <c r="D19" s="42">
        <f>SUM(D20:D23)</f>
        <v>11178</v>
      </c>
      <c r="E19" s="42">
        <v>14515</v>
      </c>
      <c r="F19" s="40">
        <f t="shared" si="3"/>
        <v>107.739759036145</v>
      </c>
      <c r="G19" s="40">
        <f t="shared" si="4"/>
        <v>-22.9900103341371</v>
      </c>
    </row>
    <row r="20" s="12" customFormat="1" ht="18" customHeight="1" spans="1:7">
      <c r="A20" s="41" t="s">
        <v>20</v>
      </c>
      <c r="B20" s="19">
        <v>1956</v>
      </c>
      <c r="C20" s="42">
        <v>1956</v>
      </c>
      <c r="D20" s="42">
        <v>2759</v>
      </c>
      <c r="E20" s="42">
        <v>3167</v>
      </c>
      <c r="F20" s="40">
        <f t="shared" si="3"/>
        <v>141.053169734151</v>
      </c>
      <c r="G20" s="40">
        <f t="shared" si="4"/>
        <v>-12.8828544363751</v>
      </c>
    </row>
    <row r="21" s="12" customFormat="1" ht="18" customHeight="1" spans="1:7">
      <c r="A21" s="41" t="s">
        <v>21</v>
      </c>
      <c r="B21" s="19"/>
      <c r="C21" s="42"/>
      <c r="D21" s="42">
        <v>0</v>
      </c>
      <c r="E21" s="42">
        <v>0</v>
      </c>
      <c r="F21" s="40"/>
      <c r="G21" s="40"/>
    </row>
    <row r="22" s="12" customFormat="1" ht="18" customHeight="1" spans="1:7">
      <c r="A22" s="41" t="s">
        <v>22</v>
      </c>
      <c r="B22" s="19">
        <v>8419</v>
      </c>
      <c r="C22" s="42">
        <v>8419</v>
      </c>
      <c r="D22" s="42">
        <v>8419</v>
      </c>
      <c r="E22" s="42">
        <v>11348</v>
      </c>
      <c r="F22" s="40">
        <f t="shared" si="3"/>
        <v>100</v>
      </c>
      <c r="G22" s="40">
        <f t="shared" si="4"/>
        <v>-25.8107155445894</v>
      </c>
    </row>
    <row r="23" s="12" customFormat="1" ht="18" customHeight="1" spans="1:7">
      <c r="A23" s="41" t="s">
        <v>23</v>
      </c>
      <c r="B23" s="41"/>
      <c r="C23" s="42"/>
      <c r="D23" s="42">
        <v>0</v>
      </c>
      <c r="E23" s="42">
        <v>0</v>
      </c>
      <c r="F23" s="40"/>
      <c r="G23" s="40"/>
    </row>
    <row r="24" s="12" customFormat="1" ht="18" customHeight="1" spans="1:7">
      <c r="A24" s="19" t="s">
        <v>24</v>
      </c>
      <c r="B24" s="42">
        <f>B5+B19</f>
        <v>354832</v>
      </c>
      <c r="C24" s="42">
        <f>C5+C19</f>
        <v>366772</v>
      </c>
      <c r="D24" s="42">
        <f>D5+D19</f>
        <v>336459</v>
      </c>
      <c r="E24" s="42">
        <v>263290</v>
      </c>
      <c r="F24" s="40">
        <f t="shared" si="3"/>
        <v>91.7351924356276</v>
      </c>
      <c r="G24" s="40">
        <f t="shared" si="4"/>
        <v>27.790269284819</v>
      </c>
    </row>
    <row r="25" s="12" customFormat="1" ht="18.4" customHeight="1"/>
  </sheetData>
  <mergeCells count="3">
    <mergeCell ref="A1:G1"/>
    <mergeCell ref="A2:G2"/>
    <mergeCell ref="A3:G3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200" verticalDpi="2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76"/>
  <sheetViews>
    <sheetView showZeros="0" view="pageBreakPreview" zoomScaleNormal="100" zoomScaleSheetLayoutView="100" workbookViewId="0">
      <pane ySplit="3" topLeftCell="A56" activePane="bottomLeft" state="frozen"/>
      <selection/>
      <selection pane="bottomLeft" activeCell="C71" sqref="C71"/>
    </sheetView>
  </sheetViews>
  <sheetFormatPr defaultColWidth="9" defaultRowHeight="15.75"/>
  <cols>
    <col min="1" max="1" width="38.625" style="12" customWidth="1"/>
    <col min="2" max="2" width="15.125" style="12" customWidth="1"/>
    <col min="3" max="3" width="18.5" style="12" customWidth="1"/>
    <col min="4" max="4" width="11.5" style="12" customWidth="1"/>
    <col min="5" max="5" width="13.375" style="12" hidden="1" customWidth="1"/>
    <col min="6" max="6" width="13.5" style="12" customWidth="1"/>
    <col min="7" max="7" width="10.375" style="13" customWidth="1"/>
    <col min="8" max="16383" width="9" style="12"/>
  </cols>
  <sheetData>
    <row r="1" s="9" customFormat="1" ht="30" customHeight="1" spans="1:7">
      <c r="A1" s="15" t="s">
        <v>25</v>
      </c>
      <c r="B1" s="15"/>
      <c r="C1" s="15"/>
      <c r="D1" s="15"/>
      <c r="E1" s="15"/>
      <c r="F1" s="15"/>
      <c r="G1" s="15"/>
    </row>
    <row r="2" s="10" customFormat="1" ht="20.25" spans="1:7">
      <c r="A2" s="16"/>
      <c r="B2" s="16"/>
      <c r="C2" s="17"/>
      <c r="D2" s="17"/>
      <c r="E2" s="17"/>
      <c r="F2" s="17"/>
      <c r="G2" s="18" t="s">
        <v>1</v>
      </c>
    </row>
    <row r="3" s="9" customFormat="1" ht="48" customHeight="1" spans="1:7">
      <c r="A3" s="19" t="s">
        <v>2</v>
      </c>
      <c r="B3" s="19" t="s">
        <v>3</v>
      </c>
      <c r="C3" s="19" t="s">
        <v>26</v>
      </c>
      <c r="D3" s="19" t="s">
        <v>5</v>
      </c>
      <c r="E3" s="19" t="s">
        <v>6</v>
      </c>
      <c r="F3" s="19" t="s">
        <v>7</v>
      </c>
      <c r="G3" s="19" t="s">
        <v>8</v>
      </c>
    </row>
    <row r="4" s="9" customFormat="1" ht="20.25" customHeight="1" spans="1:7">
      <c r="A4" s="20" t="s">
        <v>27</v>
      </c>
      <c r="B4" s="21">
        <f>SUM(B5+B8+B14+B39+B43+B46+B54+B58)</f>
        <v>251832</v>
      </c>
      <c r="C4" s="21">
        <f>SUM(C5+C8+C14+C39+C43+C46+C54+C58)</f>
        <v>231618</v>
      </c>
      <c r="D4" s="21">
        <f>SUM(D5+D8+D14+D39+D43+D46+D54+D58)</f>
        <v>168738</v>
      </c>
      <c r="E4" s="21">
        <f>SUM(E5+E8+E14+E39+E43+E46+E54+E58)</f>
        <v>166868</v>
      </c>
      <c r="F4" s="22">
        <f t="shared" ref="F4:F10" si="0">D4/C4*100</f>
        <v>72.8518508924177</v>
      </c>
      <c r="G4" s="23">
        <f t="shared" ref="G4:G10" si="1">(D4/E4-1)*100</f>
        <v>1.12064625931874</v>
      </c>
    </row>
    <row r="5" s="9" customFormat="1" ht="20.25" customHeight="1" spans="1:7">
      <c r="A5" s="24" t="s">
        <v>28</v>
      </c>
      <c r="B5" s="25"/>
      <c r="C5" s="21">
        <v>16</v>
      </c>
      <c r="D5" s="21">
        <f t="shared" ref="D5:D9" si="2">D6</f>
        <v>16</v>
      </c>
      <c r="E5" s="21">
        <v>0</v>
      </c>
      <c r="F5" s="22">
        <f t="shared" si="0"/>
        <v>100</v>
      </c>
      <c r="G5" s="23"/>
    </row>
    <row r="6" s="9" customFormat="1" ht="31" customHeight="1" spans="1:7">
      <c r="A6" s="24" t="s">
        <v>29</v>
      </c>
      <c r="B6" s="25"/>
      <c r="C6" s="21">
        <v>16</v>
      </c>
      <c r="D6" s="21">
        <f t="shared" si="2"/>
        <v>16</v>
      </c>
      <c r="E6" s="21">
        <v>0</v>
      </c>
      <c r="F6" s="22">
        <f t="shared" si="0"/>
        <v>100</v>
      </c>
      <c r="G6" s="23"/>
    </row>
    <row r="7" s="9" customFormat="1" spans="1:7">
      <c r="A7" s="24" t="s">
        <v>30</v>
      </c>
      <c r="B7" s="25"/>
      <c r="C7" s="21">
        <v>16</v>
      </c>
      <c r="D7" s="21">
        <v>16</v>
      </c>
      <c r="E7" s="21">
        <v>0</v>
      </c>
      <c r="F7" s="22">
        <f t="shared" si="0"/>
        <v>100</v>
      </c>
      <c r="G7" s="23"/>
    </row>
    <row r="8" s="9" customFormat="1" ht="18.75" customHeight="1" spans="1:7">
      <c r="A8" s="26" t="s">
        <v>31</v>
      </c>
      <c r="B8" s="25">
        <f>B9+B12</f>
        <v>337</v>
      </c>
      <c r="C8" s="25">
        <f>C9+C12</f>
        <v>337</v>
      </c>
      <c r="D8" s="25">
        <f>D9+D12</f>
        <v>298</v>
      </c>
      <c r="E8" s="27">
        <v>504</v>
      </c>
      <c r="F8" s="22">
        <f t="shared" si="0"/>
        <v>88.4272997032641</v>
      </c>
      <c r="G8" s="23">
        <f t="shared" si="1"/>
        <v>-40.8730158730159</v>
      </c>
    </row>
    <row r="9" s="9" customFormat="1" spans="1:7">
      <c r="A9" s="28" t="s">
        <v>32</v>
      </c>
      <c r="B9" s="25">
        <v>100</v>
      </c>
      <c r="C9" s="27">
        <v>100</v>
      </c>
      <c r="D9" s="27">
        <f t="shared" si="2"/>
        <v>61</v>
      </c>
      <c r="E9" s="27">
        <v>233</v>
      </c>
      <c r="F9" s="22">
        <f t="shared" si="0"/>
        <v>61</v>
      </c>
      <c r="G9" s="23">
        <f t="shared" si="1"/>
        <v>-73.8197424892704</v>
      </c>
    </row>
    <row r="10" s="9" customFormat="1" spans="1:7">
      <c r="A10" s="26" t="s">
        <v>33</v>
      </c>
      <c r="B10" s="25">
        <v>100</v>
      </c>
      <c r="C10" s="27">
        <v>100</v>
      </c>
      <c r="D10" s="27">
        <v>61</v>
      </c>
      <c r="E10" s="27">
        <v>233</v>
      </c>
      <c r="F10" s="22">
        <f t="shared" si="0"/>
        <v>61</v>
      </c>
      <c r="G10" s="23">
        <f t="shared" si="1"/>
        <v>-73.8197424892704</v>
      </c>
    </row>
    <row r="11" s="9" customFormat="1" spans="1:7">
      <c r="A11" s="26" t="s">
        <v>34</v>
      </c>
      <c r="B11" s="25"/>
      <c r="C11" s="27"/>
      <c r="D11" s="27"/>
      <c r="E11" s="27"/>
      <c r="F11" s="22"/>
      <c r="G11" s="23"/>
    </row>
    <row r="12" s="9" customFormat="1" ht="25" customHeight="1" spans="1:7">
      <c r="A12" s="26" t="s">
        <v>35</v>
      </c>
      <c r="B12" s="25">
        <v>237</v>
      </c>
      <c r="C12" s="27">
        <v>237</v>
      </c>
      <c r="D12" s="27">
        <f>D13</f>
        <v>237</v>
      </c>
      <c r="E12" s="27">
        <v>271</v>
      </c>
      <c r="F12" s="22">
        <f t="shared" ref="F12:F23" si="3">D12/C12*100</f>
        <v>100</v>
      </c>
      <c r="G12" s="23">
        <f t="shared" ref="G12:G16" si="4">(D12/E12-1)*100</f>
        <v>-12.5461254612546</v>
      </c>
    </row>
    <row r="13" s="9" customFormat="1" ht="17.25" customHeight="1" spans="1:7">
      <c r="A13" s="26" t="s">
        <v>33</v>
      </c>
      <c r="B13" s="25">
        <v>237</v>
      </c>
      <c r="C13" s="27">
        <v>237</v>
      </c>
      <c r="D13" s="27">
        <v>237</v>
      </c>
      <c r="E13" s="27">
        <v>271</v>
      </c>
      <c r="F13" s="22">
        <f t="shared" si="3"/>
        <v>100</v>
      </c>
      <c r="G13" s="23">
        <f t="shared" si="4"/>
        <v>-12.5461254612546</v>
      </c>
    </row>
    <row r="14" s="9" customFormat="1" ht="17.25" customHeight="1" spans="1:7">
      <c r="A14" s="26" t="s">
        <v>36</v>
      </c>
      <c r="B14" s="25">
        <f>B15+B24+B27+B29+B30+B33+B37</f>
        <v>193005</v>
      </c>
      <c r="C14" s="25">
        <f>C15+C24+C27+C29+C30+C33+C37</f>
        <v>177530</v>
      </c>
      <c r="D14" s="25">
        <f>D15+D24+D27+D29+D30+D33+D37</f>
        <v>126145</v>
      </c>
      <c r="E14" s="21">
        <v>119153</v>
      </c>
      <c r="F14" s="22">
        <f t="shared" si="3"/>
        <v>71.0555962372557</v>
      </c>
      <c r="G14" s="23">
        <f t="shared" si="4"/>
        <v>5.86808557065286</v>
      </c>
    </row>
    <row r="15" s="9" customFormat="1" ht="31.5" customHeight="1" spans="1:7">
      <c r="A15" s="29" t="s">
        <v>37</v>
      </c>
      <c r="B15" s="25">
        <f>SUM(B16:B23)</f>
        <v>190198</v>
      </c>
      <c r="C15" s="25">
        <f>SUM(C16:C23)</f>
        <v>174744</v>
      </c>
      <c r="D15" s="25">
        <f>SUM(D16:D23)</f>
        <v>123251</v>
      </c>
      <c r="E15" s="27">
        <v>109082</v>
      </c>
      <c r="F15" s="22">
        <f t="shared" si="3"/>
        <v>70.5323215675503</v>
      </c>
      <c r="G15" s="23">
        <f t="shared" si="4"/>
        <v>12.9893107937148</v>
      </c>
    </row>
    <row r="16" s="9" customFormat="1" ht="17.25" customHeight="1" spans="1:7">
      <c r="A16" s="26" t="s">
        <v>38</v>
      </c>
      <c r="B16" s="25">
        <v>30000</v>
      </c>
      <c r="C16" s="27">
        <v>30000</v>
      </c>
      <c r="D16" s="27">
        <v>16601</v>
      </c>
      <c r="E16" s="27">
        <v>66997</v>
      </c>
      <c r="F16" s="22">
        <f t="shared" si="3"/>
        <v>55.3366666666667</v>
      </c>
      <c r="G16" s="23">
        <f t="shared" si="4"/>
        <v>-75.2212785647119</v>
      </c>
    </row>
    <row r="17" s="9" customFormat="1" ht="17.25" customHeight="1" spans="1:7">
      <c r="A17" s="24" t="s">
        <v>39</v>
      </c>
      <c r="B17" s="25">
        <v>3000</v>
      </c>
      <c r="C17" s="27">
        <v>3000</v>
      </c>
      <c r="D17" s="27">
        <v>2500</v>
      </c>
      <c r="E17" s="27"/>
      <c r="F17" s="22">
        <f t="shared" si="3"/>
        <v>83.3333333333333</v>
      </c>
      <c r="G17" s="23"/>
    </row>
    <row r="18" s="9" customFormat="1" ht="17.25" customHeight="1" spans="1:7">
      <c r="A18" s="24" t="s">
        <v>40</v>
      </c>
      <c r="B18" s="25">
        <v>35298</v>
      </c>
      <c r="C18" s="27">
        <v>35298</v>
      </c>
      <c r="D18" s="27">
        <v>18190</v>
      </c>
      <c r="E18" s="27"/>
      <c r="F18" s="22">
        <f t="shared" si="3"/>
        <v>51.5326647402119</v>
      </c>
      <c r="G18" s="23"/>
    </row>
    <row r="19" s="9" customFormat="1" ht="17.25" customHeight="1" spans="1:7">
      <c r="A19" s="26" t="s">
        <v>41</v>
      </c>
      <c r="B19" s="25">
        <v>40000</v>
      </c>
      <c r="C19" s="27">
        <v>40000</v>
      </c>
      <c r="D19" s="27">
        <v>32217</v>
      </c>
      <c r="E19" s="27">
        <v>16651</v>
      </c>
      <c r="F19" s="22">
        <f t="shared" si="3"/>
        <v>80.5425</v>
      </c>
      <c r="G19" s="23">
        <f t="shared" ref="G19:G21" si="5">(D19/E19-1)*100</f>
        <v>93.4838748423518</v>
      </c>
    </row>
    <row r="20" s="9" customFormat="1" ht="17.25" customHeight="1" spans="1:7">
      <c r="A20" s="26" t="s">
        <v>42</v>
      </c>
      <c r="B20" s="25">
        <v>39100</v>
      </c>
      <c r="C20" s="27">
        <v>17700</v>
      </c>
      <c r="D20" s="27">
        <v>4752</v>
      </c>
      <c r="E20" s="27">
        <v>3974</v>
      </c>
      <c r="F20" s="22">
        <f t="shared" si="3"/>
        <v>26.8474576271186</v>
      </c>
      <c r="G20" s="23">
        <f t="shared" si="5"/>
        <v>19.5772521389029</v>
      </c>
    </row>
    <row r="21" s="9" customFormat="1" ht="17.25" customHeight="1" spans="1:7">
      <c r="A21" s="26" t="s">
        <v>43</v>
      </c>
      <c r="B21" s="25">
        <v>3900</v>
      </c>
      <c r="C21" s="27">
        <v>3900</v>
      </c>
      <c r="D21" s="27">
        <v>1600</v>
      </c>
      <c r="E21" s="27">
        <v>1450</v>
      </c>
      <c r="F21" s="22">
        <f t="shared" si="3"/>
        <v>41.025641025641</v>
      </c>
      <c r="G21" s="23">
        <f t="shared" si="5"/>
        <v>10.3448275862069</v>
      </c>
    </row>
    <row r="22" s="9" customFormat="1" ht="17.25" customHeight="1" spans="1:7">
      <c r="A22" s="26" t="s">
        <v>44</v>
      </c>
      <c r="B22" s="25">
        <v>3900</v>
      </c>
      <c r="C22" s="27">
        <v>3900</v>
      </c>
      <c r="D22" s="27"/>
      <c r="E22" s="27"/>
      <c r="F22" s="22">
        <f t="shared" si="3"/>
        <v>0</v>
      </c>
      <c r="G22" s="23"/>
    </row>
    <row r="23" s="9" customFormat="1" ht="30.75" customHeight="1" spans="1:7">
      <c r="A23" s="26" t="s">
        <v>45</v>
      </c>
      <c r="B23" s="25">
        <v>35000</v>
      </c>
      <c r="C23" s="27">
        <v>40946</v>
      </c>
      <c r="D23" s="27">
        <v>47391</v>
      </c>
      <c r="E23" s="27">
        <v>20010</v>
      </c>
      <c r="F23" s="22">
        <f t="shared" si="3"/>
        <v>115.740243247204</v>
      </c>
      <c r="G23" s="23">
        <f t="shared" ref="G23:G28" si="6">(D23/E23-1)*100</f>
        <v>136.836581709145</v>
      </c>
    </row>
    <row r="24" s="9" customFormat="1" ht="28.5" customHeight="1" spans="1:7">
      <c r="A24" s="26" t="s">
        <v>46</v>
      </c>
      <c r="B24" s="25"/>
      <c r="C24" s="27"/>
      <c r="D24" s="27"/>
      <c r="E24" s="27"/>
      <c r="F24" s="22"/>
      <c r="G24" s="23"/>
    </row>
    <row r="25" s="9" customFormat="1" spans="1:7">
      <c r="A25" s="26" t="s">
        <v>47</v>
      </c>
      <c r="B25" s="25"/>
      <c r="C25" s="27"/>
      <c r="D25" s="27"/>
      <c r="E25" s="27"/>
      <c r="F25" s="22"/>
      <c r="G25" s="23"/>
    </row>
    <row r="26" s="9" customFormat="1" spans="1:7">
      <c r="A26" s="26" t="s">
        <v>48</v>
      </c>
      <c r="B26" s="25"/>
      <c r="C26" s="27"/>
      <c r="D26" s="27"/>
      <c r="E26" s="27"/>
      <c r="F26" s="22"/>
      <c r="G26" s="23"/>
    </row>
    <row r="27" s="9" customFormat="1" ht="27.75" customHeight="1" spans="1:7">
      <c r="A27" s="26" t="s">
        <v>49</v>
      </c>
      <c r="B27" s="25"/>
      <c r="C27" s="27"/>
      <c r="D27" s="27"/>
      <c r="E27" s="27">
        <v>8071</v>
      </c>
      <c r="F27" s="22"/>
      <c r="G27" s="23">
        <f t="shared" si="6"/>
        <v>-100</v>
      </c>
    </row>
    <row r="28" s="9" customFormat="1" ht="17.25" customHeight="1" spans="1:7">
      <c r="A28" s="26" t="s">
        <v>50</v>
      </c>
      <c r="B28" s="25"/>
      <c r="C28" s="27"/>
      <c r="D28" s="27"/>
      <c r="E28" s="27">
        <v>8071</v>
      </c>
      <c r="F28" s="22"/>
      <c r="G28" s="23">
        <f t="shared" si="6"/>
        <v>-100</v>
      </c>
    </row>
    <row r="29" s="9" customFormat="1" ht="27.75" customHeight="1" spans="1:7">
      <c r="A29" s="26" t="s">
        <v>51</v>
      </c>
      <c r="B29" s="25">
        <v>21</v>
      </c>
      <c r="C29" s="27"/>
      <c r="D29" s="27">
        <v>0</v>
      </c>
      <c r="E29" s="27">
        <v>0</v>
      </c>
      <c r="F29" s="22"/>
      <c r="G29" s="23"/>
    </row>
    <row r="30" s="9" customFormat="1" ht="30" customHeight="1" spans="1:7">
      <c r="A30" s="26" t="s">
        <v>52</v>
      </c>
      <c r="B30" s="25"/>
      <c r="C30" s="27"/>
      <c r="D30" s="27"/>
      <c r="E30" s="27"/>
      <c r="F30" s="22"/>
      <c r="G30" s="23"/>
    </row>
    <row r="31" s="9" customFormat="1" ht="17.25" customHeight="1" spans="1:7">
      <c r="A31" s="26" t="s">
        <v>53</v>
      </c>
      <c r="B31" s="25"/>
      <c r="C31" s="27"/>
      <c r="D31" s="27"/>
      <c r="E31" s="27"/>
      <c r="F31" s="22"/>
      <c r="G31" s="23"/>
    </row>
    <row r="32" s="9" customFormat="1" ht="17.25" customHeight="1" spans="1:7">
      <c r="A32" s="26" t="s">
        <v>54</v>
      </c>
      <c r="B32" s="25"/>
      <c r="C32" s="27"/>
      <c r="D32" s="27"/>
      <c r="E32" s="27"/>
      <c r="F32" s="22"/>
      <c r="G32" s="23"/>
    </row>
    <row r="33" s="9" customFormat="1" ht="29.25" customHeight="1" spans="1:7">
      <c r="A33" s="26" t="s">
        <v>55</v>
      </c>
      <c r="B33" s="25">
        <f>SUM(B34:B36)</f>
        <v>1752</v>
      </c>
      <c r="C33" s="25">
        <f>SUM(C34:C36)</f>
        <v>1752</v>
      </c>
      <c r="D33" s="25">
        <f>SUM(D34:D36)</f>
        <v>1718</v>
      </c>
      <c r="E33" s="27">
        <v>1300</v>
      </c>
      <c r="F33" s="22">
        <f t="shared" ref="F33:F40" si="7">D33/C33*100</f>
        <v>98.0593607305936</v>
      </c>
      <c r="G33" s="23">
        <f t="shared" ref="G33:G41" si="8">(D33/E33-1)*100</f>
        <v>32.1538461538462</v>
      </c>
    </row>
    <row r="34" s="9" customFormat="1" ht="23" customHeight="1" spans="1:7">
      <c r="A34" s="26" t="s">
        <v>56</v>
      </c>
      <c r="B34" s="25">
        <v>994</v>
      </c>
      <c r="C34" s="27">
        <v>994</v>
      </c>
      <c r="D34" s="27">
        <v>1030</v>
      </c>
      <c r="E34" s="27">
        <v>590</v>
      </c>
      <c r="F34" s="22">
        <f t="shared" si="7"/>
        <v>103.621730382294</v>
      </c>
      <c r="G34" s="23">
        <f t="shared" si="8"/>
        <v>74.5762711864407</v>
      </c>
    </row>
    <row r="35" s="9" customFormat="1" ht="22.5" customHeight="1" spans="1:7">
      <c r="A35" s="24" t="s">
        <v>57</v>
      </c>
      <c r="B35" s="25">
        <v>738</v>
      </c>
      <c r="C35" s="27">
        <v>738</v>
      </c>
      <c r="D35" s="27">
        <v>668</v>
      </c>
      <c r="E35" s="27">
        <v>700</v>
      </c>
      <c r="F35" s="22">
        <f t="shared" si="7"/>
        <v>90.5149051490515</v>
      </c>
      <c r="G35" s="23">
        <f t="shared" si="8"/>
        <v>-4.57142857142857</v>
      </c>
    </row>
    <row r="36" s="9" customFormat="1" ht="21" customHeight="1" spans="1:7">
      <c r="A36" s="24" t="s">
        <v>58</v>
      </c>
      <c r="B36" s="25">
        <v>20</v>
      </c>
      <c r="C36" s="27">
        <v>20</v>
      </c>
      <c r="D36" s="27">
        <v>20</v>
      </c>
      <c r="E36" s="27">
        <v>10</v>
      </c>
      <c r="F36" s="22">
        <f t="shared" si="7"/>
        <v>100</v>
      </c>
      <c r="G36" s="23">
        <f t="shared" si="8"/>
        <v>100</v>
      </c>
    </row>
    <row r="37" s="9" customFormat="1" spans="1:7">
      <c r="A37" s="26" t="s">
        <v>59</v>
      </c>
      <c r="B37" s="25">
        <v>1034</v>
      </c>
      <c r="C37" s="27">
        <v>1034</v>
      </c>
      <c r="D37" s="27">
        <f>D38</f>
        <v>1176</v>
      </c>
      <c r="E37" s="27">
        <v>700</v>
      </c>
      <c r="F37" s="22">
        <f t="shared" si="7"/>
        <v>113.733075435203</v>
      </c>
      <c r="G37" s="23">
        <f t="shared" si="8"/>
        <v>68</v>
      </c>
    </row>
    <row r="38" s="9" customFormat="1" spans="1:7">
      <c r="A38" s="26" t="s">
        <v>60</v>
      </c>
      <c r="B38" s="25">
        <v>1034</v>
      </c>
      <c r="C38" s="27">
        <v>1034</v>
      </c>
      <c r="D38" s="27">
        <v>1176</v>
      </c>
      <c r="E38" s="27">
        <v>700</v>
      </c>
      <c r="F38" s="22">
        <f t="shared" si="7"/>
        <v>113.733075435203</v>
      </c>
      <c r="G38" s="23">
        <f t="shared" si="8"/>
        <v>68</v>
      </c>
    </row>
    <row r="39" s="9" customFormat="1" ht="22.5" customHeight="1" spans="1:7">
      <c r="A39" s="26" t="s">
        <v>61</v>
      </c>
      <c r="B39" s="25">
        <v>5</v>
      </c>
      <c r="C39" s="27">
        <v>5</v>
      </c>
      <c r="D39" s="27">
        <f>D40</f>
        <v>5</v>
      </c>
      <c r="E39" s="27">
        <v>10</v>
      </c>
      <c r="F39" s="22">
        <f t="shared" si="7"/>
        <v>100</v>
      </c>
      <c r="G39" s="23">
        <f t="shared" si="8"/>
        <v>-50</v>
      </c>
    </row>
    <row r="40" s="9" customFormat="1" ht="30" customHeight="1" spans="1:7">
      <c r="A40" s="26" t="s">
        <v>62</v>
      </c>
      <c r="B40" s="25">
        <v>5</v>
      </c>
      <c r="C40" s="27">
        <v>5</v>
      </c>
      <c r="D40" s="27">
        <f>D41+D42</f>
        <v>5</v>
      </c>
      <c r="E40" s="27">
        <v>10</v>
      </c>
      <c r="F40" s="22">
        <f t="shared" si="7"/>
        <v>100</v>
      </c>
      <c r="G40" s="23">
        <f t="shared" si="8"/>
        <v>-50</v>
      </c>
    </row>
    <row r="41" s="9" customFormat="1" spans="1:7">
      <c r="A41" s="26" t="s">
        <v>63</v>
      </c>
      <c r="B41" s="25"/>
      <c r="C41" s="27"/>
      <c r="D41" s="27"/>
      <c r="E41" s="27">
        <v>10</v>
      </c>
      <c r="F41" s="22"/>
      <c r="G41" s="23">
        <f t="shared" si="8"/>
        <v>-100</v>
      </c>
    </row>
    <row r="42" s="9" customFormat="1" spans="1:7">
      <c r="A42" s="26" t="s">
        <v>64</v>
      </c>
      <c r="B42" s="25">
        <v>5</v>
      </c>
      <c r="C42" s="27">
        <v>5</v>
      </c>
      <c r="D42" s="27">
        <v>5</v>
      </c>
      <c r="E42" s="27"/>
      <c r="F42" s="22">
        <f t="shared" ref="F42:F50" si="9">D42/C42*100</f>
        <v>100</v>
      </c>
      <c r="G42" s="23"/>
    </row>
    <row r="43" s="9" customFormat="1" ht="17.25" customHeight="1" spans="1:7">
      <c r="A43" s="26" t="s">
        <v>65</v>
      </c>
      <c r="B43" s="25">
        <v>16</v>
      </c>
      <c r="C43" s="27"/>
      <c r="D43" s="27">
        <f>D44</f>
        <v>0</v>
      </c>
      <c r="E43" s="27">
        <v>41</v>
      </c>
      <c r="F43" s="22"/>
      <c r="G43" s="23">
        <f t="shared" ref="G43:G52" si="10">(D43/E43-1)*100</f>
        <v>-100</v>
      </c>
    </row>
    <row r="44" s="9" customFormat="1" ht="17.25" customHeight="1" spans="1:7">
      <c r="A44" s="30" t="s">
        <v>66</v>
      </c>
      <c r="B44" s="31">
        <v>16</v>
      </c>
      <c r="C44" s="27"/>
      <c r="D44" s="27">
        <v>0</v>
      </c>
      <c r="E44" s="27">
        <v>41</v>
      </c>
      <c r="F44" s="22"/>
      <c r="G44" s="23">
        <f t="shared" si="10"/>
        <v>-100</v>
      </c>
    </row>
    <row r="45" s="9" customFormat="1" ht="17.25" customHeight="1" spans="1:7">
      <c r="A45" s="30" t="s">
        <v>67</v>
      </c>
      <c r="B45" s="31">
        <v>16</v>
      </c>
      <c r="C45" s="27"/>
      <c r="D45" s="27">
        <v>0</v>
      </c>
      <c r="E45" s="27">
        <v>41</v>
      </c>
      <c r="F45" s="22"/>
      <c r="G45" s="23">
        <f t="shared" si="10"/>
        <v>-100</v>
      </c>
    </row>
    <row r="46" s="9" customFormat="1" ht="17.25" customHeight="1" spans="1:7">
      <c r="A46" s="26" t="s">
        <v>68</v>
      </c>
      <c r="B46" s="25">
        <f>B47+B48</f>
        <v>53269</v>
      </c>
      <c r="C46" s="25">
        <f>C47+C48</f>
        <v>48955</v>
      </c>
      <c r="D46" s="25">
        <f>D47+D48</f>
        <v>37499</v>
      </c>
      <c r="E46" s="27">
        <v>42385</v>
      </c>
      <c r="F46" s="22">
        <f t="shared" si="9"/>
        <v>76.5989173730977</v>
      </c>
      <c r="G46" s="23">
        <f t="shared" si="10"/>
        <v>-11.5276630883567</v>
      </c>
    </row>
    <row r="47" s="9" customFormat="1" ht="27.75" customHeight="1" spans="1:7">
      <c r="A47" s="26" t="s">
        <v>69</v>
      </c>
      <c r="B47" s="25">
        <v>51293</v>
      </c>
      <c r="C47" s="27">
        <v>46979</v>
      </c>
      <c r="D47" s="27">
        <v>34740</v>
      </c>
      <c r="E47" s="27">
        <v>41024</v>
      </c>
      <c r="F47" s="22">
        <f t="shared" si="9"/>
        <v>73.9479341833585</v>
      </c>
      <c r="G47" s="23">
        <f t="shared" si="10"/>
        <v>-15.3178627145086</v>
      </c>
    </row>
    <row r="48" s="9" customFormat="1" ht="27.75" customHeight="1" spans="1:7">
      <c r="A48" s="26" t="s">
        <v>70</v>
      </c>
      <c r="B48" s="25">
        <f>SUM(B49:B53)</f>
        <v>1976</v>
      </c>
      <c r="C48" s="25">
        <f>SUM(C49:C53)</f>
        <v>1976</v>
      </c>
      <c r="D48" s="25">
        <f>SUM(D49:D53)</f>
        <v>2759</v>
      </c>
      <c r="E48" s="27">
        <v>1361</v>
      </c>
      <c r="F48" s="22">
        <f t="shared" si="9"/>
        <v>139.625506072874</v>
      </c>
      <c r="G48" s="23">
        <f t="shared" si="10"/>
        <v>102.718589272594</v>
      </c>
    </row>
    <row r="49" s="9" customFormat="1" spans="1:7">
      <c r="A49" s="26" t="s">
        <v>71</v>
      </c>
      <c r="B49" s="25">
        <v>1289</v>
      </c>
      <c r="C49" s="27">
        <v>1289</v>
      </c>
      <c r="D49" s="27">
        <v>2161</v>
      </c>
      <c r="E49" s="27">
        <v>829</v>
      </c>
      <c r="F49" s="22">
        <f t="shared" si="9"/>
        <v>167.649340574088</v>
      </c>
      <c r="G49" s="23">
        <f t="shared" si="10"/>
        <v>160.675512665862</v>
      </c>
    </row>
    <row r="50" s="9" customFormat="1" spans="1:7">
      <c r="A50" s="26" t="s">
        <v>72</v>
      </c>
      <c r="B50" s="25">
        <v>496</v>
      </c>
      <c r="C50" s="27">
        <v>496</v>
      </c>
      <c r="D50" s="27">
        <v>434</v>
      </c>
      <c r="E50" s="27">
        <v>365</v>
      </c>
      <c r="F50" s="22">
        <f t="shared" si="9"/>
        <v>87.5</v>
      </c>
      <c r="G50" s="23">
        <f t="shared" si="10"/>
        <v>18.9041095890411</v>
      </c>
    </row>
    <row r="51" s="9" customFormat="1" spans="1:7">
      <c r="A51" s="26" t="s">
        <v>73</v>
      </c>
      <c r="B51" s="25"/>
      <c r="C51" s="27"/>
      <c r="D51" s="27">
        <v>25</v>
      </c>
      <c r="E51" s="27">
        <v>25</v>
      </c>
      <c r="F51" s="22"/>
      <c r="G51" s="23">
        <f t="shared" si="10"/>
        <v>0</v>
      </c>
    </row>
    <row r="52" s="9" customFormat="1" spans="1:7">
      <c r="A52" s="26" t="s">
        <v>74</v>
      </c>
      <c r="B52" s="25">
        <v>171</v>
      </c>
      <c r="C52" s="27">
        <v>171</v>
      </c>
      <c r="D52" s="27">
        <v>112</v>
      </c>
      <c r="E52" s="27">
        <v>142</v>
      </c>
      <c r="F52" s="22">
        <f t="shared" ref="F52:F57" si="11">D52/C52*100</f>
        <v>65.4970760233918</v>
      </c>
      <c r="G52" s="23">
        <f t="shared" si="10"/>
        <v>-21.1267605633803</v>
      </c>
    </row>
    <row r="53" s="9" customFormat="1" spans="1:7">
      <c r="A53" s="26" t="s">
        <v>75</v>
      </c>
      <c r="B53" s="25">
        <v>20</v>
      </c>
      <c r="C53" s="27">
        <v>20</v>
      </c>
      <c r="D53" s="27">
        <v>27</v>
      </c>
      <c r="E53" s="27"/>
      <c r="F53" s="22">
        <f t="shared" si="11"/>
        <v>135</v>
      </c>
      <c r="G53" s="23"/>
    </row>
    <row r="54" s="9" customFormat="1" ht="19.5" customHeight="1" spans="1:7">
      <c r="A54" s="26" t="s">
        <v>76</v>
      </c>
      <c r="B54" s="25">
        <f>B55</f>
        <v>5178</v>
      </c>
      <c r="C54" s="25">
        <f>C55</f>
        <v>4775</v>
      </c>
      <c r="D54" s="25">
        <f>D55</f>
        <v>4775</v>
      </c>
      <c r="E54" s="27">
        <v>4775</v>
      </c>
      <c r="F54" s="22">
        <f t="shared" si="11"/>
        <v>100</v>
      </c>
      <c r="G54" s="23">
        <f t="shared" ref="G54:G56" si="12">(D54/E54-1)*100</f>
        <v>0</v>
      </c>
    </row>
    <row r="55" s="9" customFormat="1" spans="1:7">
      <c r="A55" s="26" t="s">
        <v>77</v>
      </c>
      <c r="B55" s="25">
        <f>SUM(B56:B57)</f>
        <v>5178</v>
      </c>
      <c r="C55" s="25">
        <f>SUM(C56:C57)</f>
        <v>4775</v>
      </c>
      <c r="D55" s="25">
        <f>SUM(D56:D57)</f>
        <v>4775</v>
      </c>
      <c r="E55" s="27">
        <v>4775</v>
      </c>
      <c r="F55" s="22">
        <f t="shared" si="11"/>
        <v>100</v>
      </c>
      <c r="G55" s="23">
        <f t="shared" si="12"/>
        <v>0</v>
      </c>
    </row>
    <row r="56" s="9" customFormat="1" spans="1:7">
      <c r="A56" s="26" t="s">
        <v>78</v>
      </c>
      <c r="B56" s="25">
        <v>4444</v>
      </c>
      <c r="C56" s="27">
        <v>4041</v>
      </c>
      <c r="D56" s="27">
        <v>4041</v>
      </c>
      <c r="E56" s="27">
        <v>4041</v>
      </c>
      <c r="F56" s="22">
        <f t="shared" si="11"/>
        <v>100</v>
      </c>
      <c r="G56" s="23">
        <f t="shared" si="12"/>
        <v>0</v>
      </c>
    </row>
    <row r="57" s="9" customFormat="1" spans="1:7">
      <c r="A57" s="26" t="s">
        <v>79</v>
      </c>
      <c r="B57" s="25">
        <v>734</v>
      </c>
      <c r="C57" s="27">
        <v>734</v>
      </c>
      <c r="D57" s="27">
        <v>734</v>
      </c>
      <c r="E57" s="27"/>
      <c r="F57" s="22">
        <f t="shared" si="11"/>
        <v>100</v>
      </c>
      <c r="G57" s="23"/>
    </row>
    <row r="58" s="9" customFormat="1" ht="20.25" customHeight="1" spans="1:7">
      <c r="A58" s="26" t="s">
        <v>80</v>
      </c>
      <c r="B58" s="25">
        <v>22</v>
      </c>
      <c r="C58" s="27"/>
      <c r="D58" s="27"/>
      <c r="E58" s="27"/>
      <c r="F58" s="22"/>
      <c r="G58" s="23"/>
    </row>
    <row r="59" s="9" customFormat="1" spans="1:7">
      <c r="A59" s="26" t="s">
        <v>81</v>
      </c>
      <c r="B59" s="25">
        <v>22</v>
      </c>
      <c r="C59" s="25">
        <f>SUM(C60:C60)</f>
        <v>0</v>
      </c>
      <c r="D59" s="25">
        <f>SUM(D60:D60)</f>
        <v>0</v>
      </c>
      <c r="E59" s="27"/>
      <c r="F59" s="22"/>
      <c r="G59" s="23"/>
    </row>
    <row r="60" s="9" customFormat="1" spans="1:7">
      <c r="A60" s="32" t="s">
        <v>82</v>
      </c>
      <c r="B60" s="25">
        <v>22</v>
      </c>
      <c r="C60" s="27"/>
      <c r="D60" s="27"/>
      <c r="E60" s="27"/>
      <c r="F60" s="22"/>
      <c r="G60" s="23"/>
    </row>
    <row r="61" s="9" customFormat="1" ht="17.25" customHeight="1" spans="1:7">
      <c r="A61" s="20" t="s">
        <v>83</v>
      </c>
      <c r="B61" s="33">
        <f>SUM(B62:B65)</f>
        <v>96422</v>
      </c>
      <c r="C61" s="33">
        <f>SUM(C62:C65)</f>
        <v>135154</v>
      </c>
      <c r="D61" s="33">
        <f>SUM(D62:D65)</f>
        <v>167721</v>
      </c>
      <c r="E61" s="33">
        <v>96422</v>
      </c>
      <c r="F61" s="22">
        <f t="shared" ref="F61:F66" si="13">D61/C61*100</f>
        <v>124.096216168223</v>
      </c>
      <c r="G61" s="23">
        <f t="shared" ref="G61:G66" si="14">(D61/E61-1)*100</f>
        <v>73.9447429009977</v>
      </c>
    </row>
    <row r="62" s="9" customFormat="1" ht="20.25" customHeight="1" spans="1:7">
      <c r="A62" s="24" t="s">
        <v>84</v>
      </c>
      <c r="B62" s="25"/>
      <c r="C62" s="27"/>
      <c r="D62" s="27"/>
      <c r="E62" s="27"/>
      <c r="F62" s="22"/>
      <c r="G62" s="23"/>
    </row>
    <row r="63" s="9" customFormat="1" ht="21" customHeight="1" spans="1:7">
      <c r="A63" s="24" t="s">
        <v>85</v>
      </c>
      <c r="B63" s="25"/>
      <c r="C63" s="27"/>
      <c r="D63" s="27"/>
      <c r="E63" s="27"/>
      <c r="F63" s="22"/>
      <c r="G63" s="23"/>
    </row>
    <row r="64" s="9" customFormat="1" ht="19.5" customHeight="1" spans="1:7">
      <c r="A64" s="24" t="s">
        <v>86</v>
      </c>
      <c r="B64" s="25">
        <v>88003</v>
      </c>
      <c r="C64" s="27">
        <v>135154</v>
      </c>
      <c r="D64" s="27">
        <v>162505</v>
      </c>
      <c r="E64" s="27">
        <v>88003</v>
      </c>
      <c r="F64" s="22">
        <f t="shared" si="13"/>
        <v>120.236914926676</v>
      </c>
      <c r="G64" s="23">
        <f t="shared" si="14"/>
        <v>84.6584775519016</v>
      </c>
    </row>
    <row r="65" s="9" customFormat="1" ht="18.75" customHeight="1" spans="1:7">
      <c r="A65" s="24" t="s">
        <v>87</v>
      </c>
      <c r="B65" s="25">
        <v>8419</v>
      </c>
      <c r="C65" s="27"/>
      <c r="D65" s="27">
        <v>5216</v>
      </c>
      <c r="E65" s="27">
        <v>8419</v>
      </c>
      <c r="F65" s="22"/>
      <c r="G65" s="23">
        <f t="shared" si="14"/>
        <v>-38.0448984439957</v>
      </c>
    </row>
    <row r="66" s="9" customFormat="1" ht="21" customHeight="1" spans="1:7">
      <c r="A66" s="20" t="s">
        <v>88</v>
      </c>
      <c r="B66" s="33">
        <f>SUM(B4+B61)</f>
        <v>348254</v>
      </c>
      <c r="C66" s="33">
        <f>SUM(C4+C61)</f>
        <v>366772</v>
      </c>
      <c r="D66" s="33">
        <f>SUM(D4+D61)</f>
        <v>336459</v>
      </c>
      <c r="E66" s="33">
        <v>263290</v>
      </c>
      <c r="F66" s="22">
        <f t="shared" si="13"/>
        <v>91.7351924356276</v>
      </c>
      <c r="G66" s="23">
        <f t="shared" si="14"/>
        <v>27.790269284819</v>
      </c>
    </row>
    <row r="67" s="11" customFormat="1" spans="1:7">
      <c r="A67" s="34"/>
      <c r="B67" s="34"/>
      <c r="C67" s="12"/>
      <c r="D67" s="35"/>
      <c r="E67" s="35"/>
      <c r="F67" s="35"/>
      <c r="G67" s="13"/>
    </row>
    <row r="68" s="12" customFormat="1" spans="7:16384">
      <c r="G68" s="13"/>
      <c r="XFD68"/>
    </row>
    <row r="69" s="12" customFormat="1" spans="7:16384">
      <c r="G69" s="13"/>
      <c r="XFD69"/>
    </row>
    <row r="70" s="12" customFormat="1" spans="7:16384">
      <c r="G70" s="13"/>
      <c r="XFD70"/>
    </row>
    <row r="71" s="12" customFormat="1" spans="7:16384">
      <c r="G71" s="13"/>
      <c r="XFD71"/>
    </row>
    <row r="72" s="12" customFormat="1" spans="7:16384">
      <c r="G72" s="13"/>
      <c r="XFD72"/>
    </row>
    <row r="73" s="12" customFormat="1" spans="7:16384">
      <c r="G73" s="13"/>
      <c r="XFD73"/>
    </row>
    <row r="74" s="12" customFormat="1" spans="7:16384">
      <c r="G74" s="13"/>
      <c r="XFD74"/>
    </row>
    <row r="75" s="12" customFormat="1" spans="7:16384">
      <c r="G75" s="13"/>
      <c r="XFD75"/>
    </row>
    <row r="76" s="12" customFormat="1" spans="7:16384">
      <c r="G76" s="13"/>
      <c r="XFD76"/>
    </row>
  </sheetData>
  <mergeCells count="1">
    <mergeCell ref="A1:G1"/>
  </mergeCells>
  <printOptions horizontalCentered="1"/>
  <pageMargins left="0.788888888888889" right="0.788888888888889" top="0.979166666666667" bottom="0.788888888888889" header="0.709027777777778" footer="0.709027777777778"/>
  <pageSetup paperSize="9" scale="74" orientation="portrait" horizontalDpi="600" verticalDpi="600"/>
  <headerFooter alignWithMargins="0" scaleWithDoc="0"/>
  <colBreaks count="1" manualBreakCount="1">
    <brk id="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7"/>
  <sheetViews>
    <sheetView showZeros="0" view="pageBreakPreview" zoomScaleNormal="100" zoomScaleSheetLayoutView="100" workbookViewId="0">
      <pane ySplit="3" topLeftCell="A44" activePane="bottomLeft" state="frozen"/>
      <selection/>
      <selection pane="bottomLeft" activeCell="I56" sqref="I56"/>
    </sheetView>
  </sheetViews>
  <sheetFormatPr defaultColWidth="9" defaultRowHeight="15.75" outlineLevelCol="6"/>
  <cols>
    <col min="1" max="1" width="38.625" style="12" customWidth="1"/>
    <col min="2" max="2" width="15.125" style="12" customWidth="1"/>
    <col min="3" max="3" width="18.5" style="12" customWidth="1"/>
    <col min="4" max="4" width="11.5" style="12" customWidth="1"/>
    <col min="5" max="5" width="13.375" style="12" hidden="1" customWidth="1"/>
    <col min="6" max="6" width="13.5" style="12" customWidth="1"/>
    <col min="7" max="7" width="10.375" style="13" customWidth="1"/>
    <col min="8" max="247" width="9" style="12"/>
    <col min="248" max="16383" width="9" style="14"/>
  </cols>
  <sheetData>
    <row r="1" s="9" customFormat="1" ht="30" customHeight="1" spans="1:7">
      <c r="A1" s="15" t="s">
        <v>89</v>
      </c>
      <c r="B1" s="15"/>
      <c r="C1" s="15"/>
      <c r="D1" s="15"/>
      <c r="E1" s="15"/>
      <c r="F1" s="15"/>
      <c r="G1" s="15"/>
    </row>
    <row r="2" s="10" customFormat="1" ht="20.25" spans="1:7">
      <c r="A2" s="16"/>
      <c r="B2" s="16"/>
      <c r="C2" s="17"/>
      <c r="D2" s="17"/>
      <c r="E2" s="17"/>
      <c r="F2" s="17"/>
      <c r="G2" s="18" t="s">
        <v>1</v>
      </c>
    </row>
    <row r="3" s="9" customFormat="1" ht="48" customHeight="1" spans="1:7">
      <c r="A3" s="19" t="s">
        <v>2</v>
      </c>
      <c r="B3" s="19" t="s">
        <v>3</v>
      </c>
      <c r="C3" s="19" t="s">
        <v>26</v>
      </c>
      <c r="D3" s="19" t="s">
        <v>5</v>
      </c>
      <c r="E3" s="19" t="s">
        <v>6</v>
      </c>
      <c r="F3" s="19" t="s">
        <v>7</v>
      </c>
      <c r="G3" s="19" t="s">
        <v>8</v>
      </c>
    </row>
    <row r="4" s="9" customFormat="1" ht="20.25" customHeight="1" spans="1:7">
      <c r="A4" s="20" t="s">
        <v>27</v>
      </c>
      <c r="B4" s="21">
        <f>SUM(B5+B8+B14+B39+B43+B46+B54+B58)</f>
        <v>251832</v>
      </c>
      <c r="C4" s="21">
        <f>SUM(C5+C8+C14+C39+C43+C46+C54+C58)</f>
        <v>231618</v>
      </c>
      <c r="D4" s="21">
        <f>SUM(D5+D8+D14+D39+D43+D46+D54+D58)</f>
        <v>168738</v>
      </c>
      <c r="E4" s="21">
        <f>SUM(E5+E8+E14+E39+E43+E46+E54+E58)</f>
        <v>166868</v>
      </c>
      <c r="F4" s="22">
        <f t="shared" ref="F4:F6" si="0">D4/C4*100</f>
        <v>72.8518508924177</v>
      </c>
      <c r="G4" s="23">
        <f>(D4/E4-1)*100</f>
        <v>1.12064625931874</v>
      </c>
    </row>
    <row r="5" s="9" customFormat="1" ht="20.25" customHeight="1" spans="1:7">
      <c r="A5" s="24" t="s">
        <v>28</v>
      </c>
      <c r="B5" s="25"/>
      <c r="C5" s="21">
        <v>16</v>
      </c>
      <c r="D5" s="21">
        <f t="shared" ref="D5:D9" si="1">D6</f>
        <v>16</v>
      </c>
      <c r="E5" s="21">
        <v>0</v>
      </c>
      <c r="F5" s="22">
        <f t="shared" ref="F5:F40" si="2">D5/C5*100</f>
        <v>100</v>
      </c>
      <c r="G5" s="23"/>
    </row>
    <row r="6" s="9" customFormat="1" ht="31" customHeight="1" spans="1:7">
      <c r="A6" s="24" t="s">
        <v>29</v>
      </c>
      <c r="B6" s="25"/>
      <c r="C6" s="21">
        <v>16</v>
      </c>
      <c r="D6" s="21">
        <f t="shared" si="1"/>
        <v>16</v>
      </c>
      <c r="E6" s="21">
        <v>0</v>
      </c>
      <c r="F6" s="22">
        <f t="shared" si="2"/>
        <v>100</v>
      </c>
      <c r="G6" s="23"/>
    </row>
    <row r="7" s="9" customFormat="1" spans="1:7">
      <c r="A7" s="24" t="s">
        <v>30</v>
      </c>
      <c r="B7" s="25"/>
      <c r="C7" s="21">
        <v>16</v>
      </c>
      <c r="D7" s="21">
        <v>16</v>
      </c>
      <c r="E7" s="21">
        <v>0</v>
      </c>
      <c r="F7" s="22">
        <f t="shared" si="2"/>
        <v>100</v>
      </c>
      <c r="G7" s="23"/>
    </row>
    <row r="8" s="9" customFormat="1" ht="18.75" customHeight="1" spans="1:7">
      <c r="A8" s="26" t="s">
        <v>31</v>
      </c>
      <c r="B8" s="25">
        <f>B9+B12</f>
        <v>337</v>
      </c>
      <c r="C8" s="25">
        <f>C9+C12</f>
        <v>337</v>
      </c>
      <c r="D8" s="25">
        <f>D9+D12</f>
        <v>298</v>
      </c>
      <c r="E8" s="27">
        <v>504</v>
      </c>
      <c r="F8" s="22">
        <f t="shared" si="2"/>
        <v>88.4272997032641</v>
      </c>
      <c r="G8" s="23">
        <f t="shared" ref="G5:G41" si="3">(D8/E8-1)*100</f>
        <v>-40.8730158730159</v>
      </c>
    </row>
    <row r="9" s="9" customFormat="1" spans="1:7">
      <c r="A9" s="28" t="s">
        <v>32</v>
      </c>
      <c r="B9" s="25">
        <v>100</v>
      </c>
      <c r="C9" s="27">
        <v>100</v>
      </c>
      <c r="D9" s="27">
        <f t="shared" si="1"/>
        <v>61</v>
      </c>
      <c r="E9" s="27">
        <v>233</v>
      </c>
      <c r="F9" s="22">
        <f t="shared" si="2"/>
        <v>61</v>
      </c>
      <c r="G9" s="23">
        <f t="shared" si="3"/>
        <v>-73.8197424892704</v>
      </c>
    </row>
    <row r="10" s="9" customFormat="1" spans="1:7">
      <c r="A10" s="26" t="s">
        <v>33</v>
      </c>
      <c r="B10" s="25">
        <v>100</v>
      </c>
      <c r="C10" s="27">
        <v>100</v>
      </c>
      <c r="D10" s="27">
        <v>61</v>
      </c>
      <c r="E10" s="27">
        <v>233</v>
      </c>
      <c r="F10" s="22">
        <f t="shared" si="2"/>
        <v>61</v>
      </c>
      <c r="G10" s="23">
        <f t="shared" si="3"/>
        <v>-73.8197424892704</v>
      </c>
    </row>
    <row r="11" s="9" customFormat="1" spans="1:7">
      <c r="A11" s="26" t="s">
        <v>34</v>
      </c>
      <c r="B11" s="25"/>
      <c r="C11" s="27"/>
      <c r="D11" s="27"/>
      <c r="E11" s="27"/>
      <c r="F11" s="22"/>
      <c r="G11" s="23"/>
    </row>
    <row r="12" s="9" customFormat="1" ht="25" customHeight="1" spans="1:7">
      <c r="A12" s="26" t="s">
        <v>35</v>
      </c>
      <c r="B12" s="25">
        <v>237</v>
      </c>
      <c r="C12" s="27">
        <v>237</v>
      </c>
      <c r="D12" s="27">
        <f>D13</f>
        <v>237</v>
      </c>
      <c r="E12" s="27">
        <v>271</v>
      </c>
      <c r="F12" s="22">
        <f t="shared" si="2"/>
        <v>100</v>
      </c>
      <c r="G12" s="23">
        <f t="shared" si="3"/>
        <v>-12.5461254612546</v>
      </c>
    </row>
    <row r="13" s="9" customFormat="1" ht="17.25" customHeight="1" spans="1:7">
      <c r="A13" s="26" t="s">
        <v>33</v>
      </c>
      <c r="B13" s="25">
        <v>237</v>
      </c>
      <c r="C13" s="27">
        <v>237</v>
      </c>
      <c r="D13" s="27">
        <v>237</v>
      </c>
      <c r="E13" s="27">
        <v>271</v>
      </c>
      <c r="F13" s="22">
        <f t="shared" si="2"/>
        <v>100</v>
      </c>
      <c r="G13" s="23">
        <f t="shared" si="3"/>
        <v>-12.5461254612546</v>
      </c>
    </row>
    <row r="14" s="9" customFormat="1" ht="17.25" customHeight="1" spans="1:7">
      <c r="A14" s="26" t="s">
        <v>36</v>
      </c>
      <c r="B14" s="25">
        <f>B15+B24+B27+B29+B30+B33+B37</f>
        <v>193005</v>
      </c>
      <c r="C14" s="25">
        <f>C15+C24+C27+C29+C30+C33+C37</f>
        <v>177530</v>
      </c>
      <c r="D14" s="25">
        <f>D15+D24+D27+D29+D30+D33+D37</f>
        <v>126145</v>
      </c>
      <c r="E14" s="21">
        <v>119153</v>
      </c>
      <c r="F14" s="22">
        <f t="shared" si="2"/>
        <v>71.0555962372557</v>
      </c>
      <c r="G14" s="23">
        <f t="shared" si="3"/>
        <v>5.86808557065286</v>
      </c>
    </row>
    <row r="15" s="9" customFormat="1" ht="31.5" customHeight="1" spans="1:7">
      <c r="A15" s="29" t="s">
        <v>37</v>
      </c>
      <c r="B15" s="25">
        <f>SUM(B16:B23)</f>
        <v>190198</v>
      </c>
      <c r="C15" s="25">
        <f>SUM(C16:C23)</f>
        <v>174744</v>
      </c>
      <c r="D15" s="25">
        <f>SUM(D16:D23)</f>
        <v>123251</v>
      </c>
      <c r="E15" s="27">
        <v>109082</v>
      </c>
      <c r="F15" s="22">
        <f t="shared" si="2"/>
        <v>70.5323215675503</v>
      </c>
      <c r="G15" s="23">
        <f t="shared" si="3"/>
        <v>12.9893107937148</v>
      </c>
    </row>
    <row r="16" s="9" customFormat="1" ht="17.25" customHeight="1" spans="1:7">
      <c r="A16" s="26" t="s">
        <v>38</v>
      </c>
      <c r="B16" s="25">
        <v>30000</v>
      </c>
      <c r="C16" s="27">
        <v>30000</v>
      </c>
      <c r="D16" s="27">
        <v>16601</v>
      </c>
      <c r="E16" s="27">
        <v>66997</v>
      </c>
      <c r="F16" s="22">
        <f t="shared" si="2"/>
        <v>55.3366666666667</v>
      </c>
      <c r="G16" s="23">
        <f t="shared" si="3"/>
        <v>-75.2212785647119</v>
      </c>
    </row>
    <row r="17" s="9" customFormat="1" ht="17.25" customHeight="1" spans="1:7">
      <c r="A17" s="24" t="s">
        <v>39</v>
      </c>
      <c r="B17" s="25">
        <v>3000</v>
      </c>
      <c r="C17" s="27">
        <v>3000</v>
      </c>
      <c r="D17" s="27">
        <v>2500</v>
      </c>
      <c r="E17" s="27"/>
      <c r="F17" s="22">
        <f t="shared" si="2"/>
        <v>83.3333333333333</v>
      </c>
      <c r="G17" s="23"/>
    </row>
    <row r="18" s="9" customFormat="1" ht="17.25" customHeight="1" spans="1:7">
      <c r="A18" s="24" t="s">
        <v>40</v>
      </c>
      <c r="B18" s="25">
        <v>35298</v>
      </c>
      <c r="C18" s="27">
        <v>35298</v>
      </c>
      <c r="D18" s="27">
        <v>18190</v>
      </c>
      <c r="E18" s="27"/>
      <c r="F18" s="22">
        <f t="shared" si="2"/>
        <v>51.5326647402119</v>
      </c>
      <c r="G18" s="23"/>
    </row>
    <row r="19" s="9" customFormat="1" ht="17.25" customHeight="1" spans="1:7">
      <c r="A19" s="26" t="s">
        <v>41</v>
      </c>
      <c r="B19" s="25">
        <v>40000</v>
      </c>
      <c r="C19" s="27">
        <v>40000</v>
      </c>
      <c r="D19" s="27">
        <v>32217</v>
      </c>
      <c r="E19" s="27">
        <v>16651</v>
      </c>
      <c r="F19" s="22">
        <f t="shared" si="2"/>
        <v>80.5425</v>
      </c>
      <c r="G19" s="23">
        <f t="shared" si="3"/>
        <v>93.4838748423518</v>
      </c>
    </row>
    <row r="20" s="9" customFormat="1" ht="17.25" customHeight="1" spans="1:7">
      <c r="A20" s="26" t="s">
        <v>42</v>
      </c>
      <c r="B20" s="25">
        <v>39100</v>
      </c>
      <c r="C20" s="27">
        <v>17700</v>
      </c>
      <c r="D20" s="27">
        <v>4752</v>
      </c>
      <c r="E20" s="27">
        <v>3974</v>
      </c>
      <c r="F20" s="22">
        <f t="shared" si="2"/>
        <v>26.8474576271186</v>
      </c>
      <c r="G20" s="23">
        <f t="shared" si="3"/>
        <v>19.5772521389029</v>
      </c>
    </row>
    <row r="21" s="9" customFormat="1" ht="17.25" customHeight="1" spans="1:7">
      <c r="A21" s="26" t="s">
        <v>43</v>
      </c>
      <c r="B21" s="25">
        <v>3900</v>
      </c>
      <c r="C21" s="27">
        <v>3900</v>
      </c>
      <c r="D21" s="27">
        <v>1600</v>
      </c>
      <c r="E21" s="27">
        <v>1450</v>
      </c>
      <c r="F21" s="22">
        <f t="shared" si="2"/>
        <v>41.025641025641</v>
      </c>
      <c r="G21" s="23">
        <f t="shared" si="3"/>
        <v>10.3448275862069</v>
      </c>
    </row>
    <row r="22" s="9" customFormat="1" ht="17.25" customHeight="1" spans="1:7">
      <c r="A22" s="26" t="s">
        <v>44</v>
      </c>
      <c r="B22" s="25">
        <v>3900</v>
      </c>
      <c r="C22" s="27">
        <v>3900</v>
      </c>
      <c r="D22" s="27"/>
      <c r="E22" s="27"/>
      <c r="F22" s="22">
        <f t="shared" si="2"/>
        <v>0</v>
      </c>
      <c r="G22" s="23"/>
    </row>
    <row r="23" s="9" customFormat="1" ht="30.75" customHeight="1" spans="1:7">
      <c r="A23" s="26" t="s">
        <v>45</v>
      </c>
      <c r="B23" s="25">
        <v>35000</v>
      </c>
      <c r="C23" s="27">
        <v>40946</v>
      </c>
      <c r="D23" s="27">
        <v>47391</v>
      </c>
      <c r="E23" s="27">
        <v>20010</v>
      </c>
      <c r="F23" s="22">
        <f t="shared" si="2"/>
        <v>115.740243247204</v>
      </c>
      <c r="G23" s="23">
        <f t="shared" si="3"/>
        <v>136.836581709145</v>
      </c>
    </row>
    <row r="24" s="9" customFormat="1" ht="28.5" customHeight="1" spans="1:7">
      <c r="A24" s="26" t="s">
        <v>46</v>
      </c>
      <c r="B24" s="25"/>
      <c r="C24" s="27"/>
      <c r="D24" s="27"/>
      <c r="E24" s="27"/>
      <c r="F24" s="22"/>
      <c r="G24" s="23"/>
    </row>
    <row r="25" s="9" customFormat="1" spans="1:7">
      <c r="A25" s="26" t="s">
        <v>47</v>
      </c>
      <c r="B25" s="25"/>
      <c r="C25" s="27"/>
      <c r="D25" s="27"/>
      <c r="E25" s="27"/>
      <c r="F25" s="22"/>
      <c r="G25" s="23"/>
    </row>
    <row r="26" s="9" customFormat="1" spans="1:7">
      <c r="A26" s="26" t="s">
        <v>48</v>
      </c>
      <c r="B26" s="25"/>
      <c r="C26" s="27"/>
      <c r="D26" s="27"/>
      <c r="E26" s="27"/>
      <c r="F26" s="22"/>
      <c r="G26" s="23"/>
    </row>
    <row r="27" s="9" customFormat="1" ht="27.75" customHeight="1" spans="1:7">
      <c r="A27" s="26" t="s">
        <v>49</v>
      </c>
      <c r="B27" s="25"/>
      <c r="C27" s="27"/>
      <c r="D27" s="27"/>
      <c r="E27" s="27">
        <v>8071</v>
      </c>
      <c r="F27" s="22"/>
      <c r="G27" s="23">
        <f t="shared" si="3"/>
        <v>-100</v>
      </c>
    </row>
    <row r="28" s="9" customFormat="1" ht="17.25" customHeight="1" spans="1:7">
      <c r="A28" s="26" t="s">
        <v>50</v>
      </c>
      <c r="B28" s="25"/>
      <c r="C28" s="27"/>
      <c r="D28" s="27"/>
      <c r="E28" s="27">
        <v>8071</v>
      </c>
      <c r="F28" s="22"/>
      <c r="G28" s="23">
        <f t="shared" si="3"/>
        <v>-100</v>
      </c>
    </row>
    <row r="29" s="9" customFormat="1" ht="27.75" customHeight="1" spans="1:7">
      <c r="A29" s="26" t="s">
        <v>51</v>
      </c>
      <c r="B29" s="25">
        <v>21</v>
      </c>
      <c r="C29" s="27"/>
      <c r="D29" s="27">
        <v>0</v>
      </c>
      <c r="E29" s="27">
        <v>0</v>
      </c>
      <c r="F29" s="22"/>
      <c r="G29" s="23"/>
    </row>
    <row r="30" s="9" customFormat="1" ht="30" customHeight="1" spans="1:7">
      <c r="A30" s="26" t="s">
        <v>52</v>
      </c>
      <c r="B30" s="25"/>
      <c r="C30" s="27"/>
      <c r="D30" s="27"/>
      <c r="E30" s="27"/>
      <c r="F30" s="22"/>
      <c r="G30" s="23"/>
    </row>
    <row r="31" s="9" customFormat="1" ht="17.25" customHeight="1" spans="1:7">
      <c r="A31" s="26" t="s">
        <v>53</v>
      </c>
      <c r="B31" s="25"/>
      <c r="C31" s="27"/>
      <c r="D31" s="27"/>
      <c r="E31" s="27"/>
      <c r="F31" s="22"/>
      <c r="G31" s="23"/>
    </row>
    <row r="32" s="9" customFormat="1" ht="17.25" customHeight="1" spans="1:7">
      <c r="A32" s="26" t="s">
        <v>54</v>
      </c>
      <c r="B32" s="25"/>
      <c r="C32" s="27"/>
      <c r="D32" s="27"/>
      <c r="E32" s="27"/>
      <c r="F32" s="22"/>
      <c r="G32" s="23"/>
    </row>
    <row r="33" s="9" customFormat="1" ht="29.25" customHeight="1" spans="1:7">
      <c r="A33" s="26" t="s">
        <v>55</v>
      </c>
      <c r="B33" s="25">
        <f>SUM(B34:B36)</f>
        <v>1752</v>
      </c>
      <c r="C33" s="25">
        <f>SUM(C34:C36)</f>
        <v>1752</v>
      </c>
      <c r="D33" s="25">
        <f>SUM(D34:D36)</f>
        <v>1718</v>
      </c>
      <c r="E33" s="27">
        <v>1300</v>
      </c>
      <c r="F33" s="22">
        <f t="shared" si="2"/>
        <v>98.0593607305936</v>
      </c>
      <c r="G33" s="23">
        <f t="shared" si="3"/>
        <v>32.1538461538462</v>
      </c>
    </row>
    <row r="34" s="9" customFormat="1" ht="23" customHeight="1" spans="1:7">
      <c r="A34" s="26" t="s">
        <v>56</v>
      </c>
      <c r="B34" s="25">
        <v>994</v>
      </c>
      <c r="C34" s="27">
        <v>994</v>
      </c>
      <c r="D34" s="27">
        <v>1030</v>
      </c>
      <c r="E34" s="27">
        <v>590</v>
      </c>
      <c r="F34" s="22">
        <f t="shared" si="2"/>
        <v>103.621730382294</v>
      </c>
      <c r="G34" s="23">
        <f t="shared" si="3"/>
        <v>74.5762711864407</v>
      </c>
    </row>
    <row r="35" s="9" customFormat="1" ht="22.5" customHeight="1" spans="1:7">
      <c r="A35" s="24" t="s">
        <v>57</v>
      </c>
      <c r="B35" s="25">
        <v>738</v>
      </c>
      <c r="C35" s="27">
        <v>738</v>
      </c>
      <c r="D35" s="27">
        <v>668</v>
      </c>
      <c r="E35" s="27">
        <v>700</v>
      </c>
      <c r="F35" s="22">
        <f t="shared" si="2"/>
        <v>90.5149051490515</v>
      </c>
      <c r="G35" s="23">
        <f t="shared" si="3"/>
        <v>-4.57142857142857</v>
      </c>
    </row>
    <row r="36" s="9" customFormat="1" ht="21" customHeight="1" spans="1:7">
      <c r="A36" s="24" t="s">
        <v>58</v>
      </c>
      <c r="B36" s="25">
        <v>20</v>
      </c>
      <c r="C36" s="27">
        <v>20</v>
      </c>
      <c r="D36" s="27">
        <v>20</v>
      </c>
      <c r="E36" s="27">
        <v>10</v>
      </c>
      <c r="F36" s="22">
        <f t="shared" si="2"/>
        <v>100</v>
      </c>
      <c r="G36" s="23">
        <f t="shared" si="3"/>
        <v>100</v>
      </c>
    </row>
    <row r="37" s="9" customFormat="1" spans="1:7">
      <c r="A37" s="26" t="s">
        <v>59</v>
      </c>
      <c r="B37" s="25">
        <v>1034</v>
      </c>
      <c r="C37" s="27">
        <v>1034</v>
      </c>
      <c r="D37" s="27">
        <f>D38</f>
        <v>1176</v>
      </c>
      <c r="E37" s="27">
        <v>700</v>
      </c>
      <c r="F37" s="22">
        <f t="shared" si="2"/>
        <v>113.733075435203</v>
      </c>
      <c r="G37" s="23">
        <f t="shared" si="3"/>
        <v>68</v>
      </c>
    </row>
    <row r="38" s="9" customFormat="1" spans="1:7">
      <c r="A38" s="26" t="s">
        <v>60</v>
      </c>
      <c r="B38" s="25">
        <v>1034</v>
      </c>
      <c r="C38" s="27">
        <v>1034</v>
      </c>
      <c r="D38" s="27">
        <v>1176</v>
      </c>
      <c r="E38" s="27">
        <v>700</v>
      </c>
      <c r="F38" s="22">
        <f t="shared" si="2"/>
        <v>113.733075435203</v>
      </c>
      <c r="G38" s="23">
        <f t="shared" si="3"/>
        <v>68</v>
      </c>
    </row>
    <row r="39" s="9" customFormat="1" ht="22.5" customHeight="1" spans="1:7">
      <c r="A39" s="26" t="s">
        <v>61</v>
      </c>
      <c r="B39" s="25">
        <v>5</v>
      </c>
      <c r="C39" s="27">
        <v>5</v>
      </c>
      <c r="D39" s="27">
        <f>D40</f>
        <v>5</v>
      </c>
      <c r="E39" s="27">
        <v>10</v>
      </c>
      <c r="F39" s="22">
        <f t="shared" si="2"/>
        <v>100</v>
      </c>
      <c r="G39" s="23">
        <f t="shared" si="3"/>
        <v>-50</v>
      </c>
    </row>
    <row r="40" s="9" customFormat="1" ht="30" customHeight="1" spans="1:7">
      <c r="A40" s="26" t="s">
        <v>62</v>
      </c>
      <c r="B40" s="25">
        <v>5</v>
      </c>
      <c r="C40" s="27">
        <v>5</v>
      </c>
      <c r="D40" s="27">
        <f>D41+D42</f>
        <v>5</v>
      </c>
      <c r="E40" s="27">
        <v>10</v>
      </c>
      <c r="F40" s="22">
        <f t="shared" si="2"/>
        <v>100</v>
      </c>
      <c r="G40" s="23">
        <f t="shared" si="3"/>
        <v>-50</v>
      </c>
    </row>
    <row r="41" s="9" customFormat="1" spans="1:7">
      <c r="A41" s="26" t="s">
        <v>63</v>
      </c>
      <c r="B41" s="25"/>
      <c r="C41" s="27"/>
      <c r="D41" s="27"/>
      <c r="E41" s="27">
        <v>10</v>
      </c>
      <c r="F41" s="22"/>
      <c r="G41" s="23">
        <f t="shared" si="3"/>
        <v>-100</v>
      </c>
    </row>
    <row r="42" s="9" customFormat="1" spans="1:7">
      <c r="A42" s="26" t="s">
        <v>64</v>
      </c>
      <c r="B42" s="25">
        <v>5</v>
      </c>
      <c r="C42" s="27">
        <v>5</v>
      </c>
      <c r="D42" s="27">
        <v>5</v>
      </c>
      <c r="E42" s="27"/>
      <c r="F42" s="22">
        <f>D42/C42*100</f>
        <v>100</v>
      </c>
      <c r="G42" s="23"/>
    </row>
    <row r="43" s="9" customFormat="1" ht="17.25" customHeight="1" spans="1:7">
      <c r="A43" s="26" t="s">
        <v>65</v>
      </c>
      <c r="B43" s="25">
        <v>16</v>
      </c>
      <c r="C43" s="27"/>
      <c r="D43" s="27">
        <f>D44</f>
        <v>0</v>
      </c>
      <c r="E43" s="27">
        <v>41</v>
      </c>
      <c r="F43" s="22"/>
      <c r="G43" s="23">
        <f t="shared" ref="G43:G60" si="4">(D43/E43-1)*100</f>
        <v>-100</v>
      </c>
    </row>
    <row r="44" s="9" customFormat="1" ht="17.25" customHeight="1" spans="1:7">
      <c r="A44" s="30" t="s">
        <v>66</v>
      </c>
      <c r="B44" s="31">
        <v>16</v>
      </c>
      <c r="C44" s="27"/>
      <c r="D44" s="27">
        <v>0</v>
      </c>
      <c r="E44" s="27">
        <v>41</v>
      </c>
      <c r="F44" s="22"/>
      <c r="G44" s="23">
        <f t="shared" si="4"/>
        <v>-100</v>
      </c>
    </row>
    <row r="45" s="9" customFormat="1" ht="17.25" customHeight="1" spans="1:7">
      <c r="A45" s="30" t="s">
        <v>67</v>
      </c>
      <c r="B45" s="31">
        <v>16</v>
      </c>
      <c r="C45" s="27"/>
      <c r="D45" s="27">
        <v>0</v>
      </c>
      <c r="E45" s="27">
        <v>41</v>
      </c>
      <c r="F45" s="22"/>
      <c r="G45" s="23">
        <f t="shared" si="4"/>
        <v>-100</v>
      </c>
    </row>
    <row r="46" s="9" customFormat="1" ht="17.25" customHeight="1" spans="1:7">
      <c r="A46" s="26" t="s">
        <v>68</v>
      </c>
      <c r="B46" s="25">
        <f>B47+B48</f>
        <v>53269</v>
      </c>
      <c r="C46" s="25">
        <f>C47+C48</f>
        <v>48955</v>
      </c>
      <c r="D46" s="25">
        <f>D47+D48</f>
        <v>37499</v>
      </c>
      <c r="E46" s="27">
        <v>42385</v>
      </c>
      <c r="F46" s="22">
        <f t="shared" ref="F43:F60" si="5">D46/C46*100</f>
        <v>76.5989173730977</v>
      </c>
      <c r="G46" s="23">
        <f t="shared" si="4"/>
        <v>-11.5276630883567</v>
      </c>
    </row>
    <row r="47" s="9" customFormat="1" ht="27.75" customHeight="1" spans="1:7">
      <c r="A47" s="26" t="s">
        <v>69</v>
      </c>
      <c r="B47" s="25">
        <v>51293</v>
      </c>
      <c r="C47" s="27">
        <v>46979</v>
      </c>
      <c r="D47" s="27">
        <v>34740</v>
      </c>
      <c r="E47" s="27">
        <v>41024</v>
      </c>
      <c r="F47" s="22">
        <f t="shared" si="5"/>
        <v>73.9479341833585</v>
      </c>
      <c r="G47" s="23">
        <f t="shared" si="4"/>
        <v>-15.3178627145086</v>
      </c>
    </row>
    <row r="48" s="9" customFormat="1" ht="27.75" customHeight="1" spans="1:7">
      <c r="A48" s="26" t="s">
        <v>70</v>
      </c>
      <c r="B48" s="25">
        <f>SUM(B49:B53)</f>
        <v>1976</v>
      </c>
      <c r="C48" s="25">
        <f>SUM(C49:C53)</f>
        <v>1976</v>
      </c>
      <c r="D48" s="25">
        <f>SUM(D49:D53)</f>
        <v>2759</v>
      </c>
      <c r="E48" s="27">
        <v>1361</v>
      </c>
      <c r="F48" s="22">
        <f t="shared" si="5"/>
        <v>139.625506072874</v>
      </c>
      <c r="G48" s="23">
        <f t="shared" si="4"/>
        <v>102.718589272594</v>
      </c>
    </row>
    <row r="49" s="9" customFormat="1" spans="1:7">
      <c r="A49" s="26" t="s">
        <v>71</v>
      </c>
      <c r="B49" s="25">
        <v>1289</v>
      </c>
      <c r="C49" s="27">
        <v>1289</v>
      </c>
      <c r="D49" s="27">
        <v>2161</v>
      </c>
      <c r="E49" s="27">
        <v>829</v>
      </c>
      <c r="F49" s="22">
        <f t="shared" si="5"/>
        <v>167.649340574088</v>
      </c>
      <c r="G49" s="23">
        <f t="shared" si="4"/>
        <v>160.675512665862</v>
      </c>
    </row>
    <row r="50" s="9" customFormat="1" spans="1:7">
      <c r="A50" s="26" t="s">
        <v>72</v>
      </c>
      <c r="B50" s="25">
        <v>496</v>
      </c>
      <c r="C50" s="27">
        <v>496</v>
      </c>
      <c r="D50" s="27">
        <v>434</v>
      </c>
      <c r="E50" s="27">
        <v>365</v>
      </c>
      <c r="F50" s="22">
        <f t="shared" si="5"/>
        <v>87.5</v>
      </c>
      <c r="G50" s="23">
        <f t="shared" si="4"/>
        <v>18.9041095890411</v>
      </c>
    </row>
    <row r="51" s="9" customFormat="1" spans="1:7">
      <c r="A51" s="26" t="s">
        <v>73</v>
      </c>
      <c r="B51" s="25"/>
      <c r="C51" s="27"/>
      <c r="D51" s="27">
        <v>25</v>
      </c>
      <c r="E51" s="27">
        <v>25</v>
      </c>
      <c r="F51" s="22"/>
      <c r="G51" s="23">
        <f t="shared" si="4"/>
        <v>0</v>
      </c>
    </row>
    <row r="52" s="9" customFormat="1" spans="1:7">
      <c r="A52" s="26" t="s">
        <v>74</v>
      </c>
      <c r="B52" s="25">
        <v>171</v>
      </c>
      <c r="C52" s="27">
        <v>171</v>
      </c>
      <c r="D52" s="27">
        <v>112</v>
      </c>
      <c r="E52" s="27">
        <v>142</v>
      </c>
      <c r="F52" s="22">
        <f t="shared" si="5"/>
        <v>65.4970760233918</v>
      </c>
      <c r="G52" s="23">
        <f t="shared" si="4"/>
        <v>-21.1267605633803</v>
      </c>
    </row>
    <row r="53" s="9" customFormat="1" spans="1:7">
      <c r="A53" s="26" t="s">
        <v>75</v>
      </c>
      <c r="B53" s="25">
        <v>20</v>
      </c>
      <c r="C53" s="27">
        <v>20</v>
      </c>
      <c r="D53" s="27">
        <v>27</v>
      </c>
      <c r="E53" s="27"/>
      <c r="F53" s="22">
        <f t="shared" si="5"/>
        <v>135</v>
      </c>
      <c r="G53" s="23"/>
    </row>
    <row r="54" s="9" customFormat="1" ht="19.5" customHeight="1" spans="1:7">
      <c r="A54" s="26" t="s">
        <v>76</v>
      </c>
      <c r="B54" s="25">
        <f>B55</f>
        <v>5178</v>
      </c>
      <c r="C54" s="25">
        <f>C55</f>
        <v>4775</v>
      </c>
      <c r="D54" s="25">
        <f>D55</f>
        <v>4775</v>
      </c>
      <c r="E54" s="27">
        <v>4775</v>
      </c>
      <c r="F54" s="22">
        <f t="shared" si="5"/>
        <v>100</v>
      </c>
      <c r="G54" s="23">
        <f t="shared" si="4"/>
        <v>0</v>
      </c>
    </row>
    <row r="55" s="9" customFormat="1" spans="1:7">
      <c r="A55" s="26" t="s">
        <v>77</v>
      </c>
      <c r="B55" s="25">
        <f>SUM(B56:B57)</f>
        <v>5178</v>
      </c>
      <c r="C55" s="25">
        <f>SUM(C56:C57)</f>
        <v>4775</v>
      </c>
      <c r="D55" s="25">
        <f>SUM(D56:D57)</f>
        <v>4775</v>
      </c>
      <c r="E55" s="27">
        <v>4775</v>
      </c>
      <c r="F55" s="22">
        <f t="shared" si="5"/>
        <v>100</v>
      </c>
      <c r="G55" s="23">
        <f t="shared" si="4"/>
        <v>0</v>
      </c>
    </row>
    <row r="56" s="9" customFormat="1" spans="1:7">
      <c r="A56" s="26" t="s">
        <v>78</v>
      </c>
      <c r="B56" s="25">
        <v>4444</v>
      </c>
      <c r="C56" s="27">
        <v>4041</v>
      </c>
      <c r="D56" s="27">
        <v>4041</v>
      </c>
      <c r="E56" s="27">
        <v>4041</v>
      </c>
      <c r="F56" s="22">
        <f t="shared" si="5"/>
        <v>100</v>
      </c>
      <c r="G56" s="23">
        <f t="shared" si="4"/>
        <v>0</v>
      </c>
    </row>
    <row r="57" s="9" customFormat="1" spans="1:7">
      <c r="A57" s="26" t="s">
        <v>79</v>
      </c>
      <c r="B57" s="25">
        <v>734</v>
      </c>
      <c r="C57" s="27">
        <v>734</v>
      </c>
      <c r="D57" s="27">
        <v>734</v>
      </c>
      <c r="E57" s="27"/>
      <c r="F57" s="22">
        <f t="shared" si="5"/>
        <v>100</v>
      </c>
      <c r="G57" s="23"/>
    </row>
    <row r="58" s="9" customFormat="1" ht="20.25" customHeight="1" spans="1:7">
      <c r="A58" s="26" t="s">
        <v>80</v>
      </c>
      <c r="B58" s="25">
        <v>22</v>
      </c>
      <c r="C58" s="27"/>
      <c r="D58" s="27"/>
      <c r="E58" s="27"/>
      <c r="F58" s="22"/>
      <c r="G58" s="23"/>
    </row>
    <row r="59" s="9" customFormat="1" spans="1:7">
      <c r="A59" s="26" t="s">
        <v>81</v>
      </c>
      <c r="B59" s="25">
        <v>22</v>
      </c>
      <c r="C59" s="25">
        <f>SUM(C60:C60)</f>
        <v>0</v>
      </c>
      <c r="D59" s="25">
        <f>SUM(D60:D60)</f>
        <v>0</v>
      </c>
      <c r="E59" s="27"/>
      <c r="F59" s="22"/>
      <c r="G59" s="23"/>
    </row>
    <row r="60" s="9" customFormat="1" spans="1:7">
      <c r="A60" s="32" t="s">
        <v>82</v>
      </c>
      <c r="B60" s="25">
        <v>22</v>
      </c>
      <c r="C60" s="27"/>
      <c r="D60" s="27"/>
      <c r="E60" s="27"/>
      <c r="F60" s="22"/>
      <c r="G60" s="23"/>
    </row>
    <row r="61" s="9" customFormat="1" ht="17.25" customHeight="1" spans="1:7">
      <c r="A61" s="20" t="s">
        <v>83</v>
      </c>
      <c r="B61" s="33">
        <f>SUM(B62:B65)</f>
        <v>96422</v>
      </c>
      <c r="C61" s="33">
        <f>SUM(C62:C65)</f>
        <v>135154</v>
      </c>
      <c r="D61" s="33">
        <f>SUM(D62:D65)</f>
        <v>167721</v>
      </c>
      <c r="E61" s="33">
        <v>96422</v>
      </c>
      <c r="F61" s="22">
        <f t="shared" ref="F61:F66" si="6">D61/C61*100</f>
        <v>124.096216168223</v>
      </c>
      <c r="G61" s="23">
        <f t="shared" ref="G61:G66" si="7">(D61/E61-1)*100</f>
        <v>73.9447429009977</v>
      </c>
    </row>
    <row r="62" s="9" customFormat="1" ht="20.25" customHeight="1" spans="1:7">
      <c r="A62" s="24" t="s">
        <v>84</v>
      </c>
      <c r="B62" s="25"/>
      <c r="C62" s="27"/>
      <c r="D62" s="27"/>
      <c r="E62" s="27"/>
      <c r="F62" s="22"/>
      <c r="G62" s="23"/>
    </row>
    <row r="63" s="9" customFormat="1" ht="21" customHeight="1" spans="1:7">
      <c r="A63" s="24" t="s">
        <v>85</v>
      </c>
      <c r="B63" s="25"/>
      <c r="C63" s="27"/>
      <c r="D63" s="27"/>
      <c r="E63" s="27"/>
      <c r="F63" s="22"/>
      <c r="G63" s="23"/>
    </row>
    <row r="64" s="9" customFormat="1" ht="19.5" customHeight="1" spans="1:7">
      <c r="A64" s="24" t="s">
        <v>86</v>
      </c>
      <c r="B64" s="25">
        <v>88003</v>
      </c>
      <c r="C64" s="27">
        <v>135154</v>
      </c>
      <c r="D64" s="27">
        <v>162505</v>
      </c>
      <c r="E64" s="27">
        <v>88003</v>
      </c>
      <c r="F64" s="22">
        <f t="shared" si="6"/>
        <v>120.236914926676</v>
      </c>
      <c r="G64" s="23">
        <f t="shared" si="7"/>
        <v>84.6584775519016</v>
      </c>
    </row>
    <row r="65" s="9" customFormat="1" ht="18.75" customHeight="1" spans="1:7">
      <c r="A65" s="24" t="s">
        <v>87</v>
      </c>
      <c r="B65" s="25">
        <v>8419</v>
      </c>
      <c r="C65" s="27"/>
      <c r="D65" s="27">
        <v>5216</v>
      </c>
      <c r="E65" s="27">
        <v>8419</v>
      </c>
      <c r="F65" s="22"/>
      <c r="G65" s="23">
        <f t="shared" si="7"/>
        <v>-38.0448984439957</v>
      </c>
    </row>
    <row r="66" s="9" customFormat="1" ht="21" customHeight="1" spans="1:7">
      <c r="A66" s="20" t="s">
        <v>88</v>
      </c>
      <c r="B66" s="33">
        <f>SUM(B4+B61)</f>
        <v>348254</v>
      </c>
      <c r="C66" s="33">
        <f>SUM(C4+C61)</f>
        <v>366772</v>
      </c>
      <c r="D66" s="33">
        <f>SUM(D4+D61)</f>
        <v>336459</v>
      </c>
      <c r="E66" s="33">
        <v>263290</v>
      </c>
      <c r="F66" s="22">
        <f t="shared" si="6"/>
        <v>91.7351924356276</v>
      </c>
      <c r="G66" s="23">
        <f t="shared" si="7"/>
        <v>27.790269284819</v>
      </c>
    </row>
    <row r="67" s="11" customFormat="1" spans="1:7">
      <c r="A67" s="34"/>
      <c r="B67" s="34"/>
      <c r="C67" s="12"/>
      <c r="D67" s="35"/>
      <c r="E67" s="35"/>
      <c r="F67" s="35"/>
      <c r="G67" s="13"/>
    </row>
  </sheetData>
  <sheetProtection selectLockedCells="1" selectUnlockedCells="1"/>
  <mergeCells count="1">
    <mergeCell ref="A1:G1"/>
  </mergeCells>
  <printOptions horizontalCentered="1"/>
  <pageMargins left="0.788888888888889" right="0.788888888888889" top="0.979166666666667" bottom="0.788888888888889" header="0.709027777777778" footer="0.709027777777778"/>
  <pageSetup paperSize="9" scale="74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C5"/>
  <sheetViews>
    <sheetView workbookViewId="0">
      <selection activeCell="B10" sqref="B10"/>
    </sheetView>
  </sheetViews>
  <sheetFormatPr defaultColWidth="9" defaultRowHeight="14.25" outlineLevelRow="4" outlineLevelCol="2"/>
  <cols>
    <col min="1" max="1" width="39.875" customWidth="1"/>
    <col min="2" max="2" width="25.75" customWidth="1"/>
    <col min="3" max="3" width="23.375" customWidth="1"/>
  </cols>
  <sheetData>
    <row r="2" ht="22.5" spans="1:3">
      <c r="A2" s="8" t="s">
        <v>90</v>
      </c>
      <c r="B2" s="8"/>
      <c r="C2" s="8"/>
    </row>
    <row r="3" ht="20.25" spans="1:3">
      <c r="A3" s="2"/>
      <c r="B3" s="2"/>
      <c r="C3" s="3" t="s">
        <v>91</v>
      </c>
    </row>
    <row r="4" ht="20.25" spans="1:3">
      <c r="A4" s="4" t="s">
        <v>92</v>
      </c>
      <c r="B4" s="4" t="s">
        <v>93</v>
      </c>
      <c r="C4" s="5" t="s">
        <v>94</v>
      </c>
    </row>
    <row r="5" ht="29" customHeight="1" spans="1:3">
      <c r="A5" s="7" t="s">
        <v>95</v>
      </c>
      <c r="B5" s="7">
        <v>13.14</v>
      </c>
      <c r="C5" s="7">
        <v>13.14</v>
      </c>
    </row>
  </sheetData>
  <mergeCells count="1">
    <mergeCell ref="A2:C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8"/>
  <sheetViews>
    <sheetView tabSelected="1" workbookViewId="0">
      <selection activeCell="B20" sqref="B20"/>
    </sheetView>
  </sheetViews>
  <sheetFormatPr defaultColWidth="9" defaultRowHeight="14.25" outlineLevelRow="7" outlineLevelCol="1"/>
  <cols>
    <col min="1" max="2" width="48.75" customWidth="1"/>
  </cols>
  <sheetData>
    <row r="2" ht="22.5" spans="1:2">
      <c r="A2" s="1" t="s">
        <v>96</v>
      </c>
      <c r="B2" s="1"/>
    </row>
    <row r="3" ht="20.25" spans="1:2">
      <c r="A3" s="2"/>
      <c r="B3" s="3" t="s">
        <v>91</v>
      </c>
    </row>
    <row r="4" ht="20.25" spans="1:2">
      <c r="A4" s="4" t="s">
        <v>97</v>
      </c>
      <c r="B4" s="5" t="s">
        <v>5</v>
      </c>
    </row>
    <row r="5" ht="24" customHeight="1" spans="1:2">
      <c r="A5" s="6" t="s">
        <v>98</v>
      </c>
      <c r="B5" s="7">
        <v>0</v>
      </c>
    </row>
    <row r="6" ht="24" customHeight="1" spans="1:2">
      <c r="A6" s="6" t="s">
        <v>99</v>
      </c>
      <c r="B6" s="7">
        <v>0</v>
      </c>
    </row>
    <row r="7" ht="24" customHeight="1" spans="1:2">
      <c r="A7" s="6" t="s">
        <v>100</v>
      </c>
      <c r="B7" s="7">
        <v>0</v>
      </c>
    </row>
    <row r="8" ht="24" customHeight="1" spans="1:2">
      <c r="A8" s="6" t="s">
        <v>101</v>
      </c>
      <c r="B8" s="7">
        <v>13.14</v>
      </c>
    </row>
  </sheetData>
  <mergeCells count="1">
    <mergeCell ref="A2:B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基金收入</vt:lpstr>
      <vt:lpstr>基金支出</vt:lpstr>
      <vt:lpstr>本级基金支出</vt:lpstr>
      <vt:lpstr>专项债务限额表</vt:lpstr>
      <vt:lpstr>专项债务情况表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樊丽媛</dc:creator>
  <dcterms:created xsi:type="dcterms:W3CDTF">2018-09-14T03:23:00Z</dcterms:created>
  <dcterms:modified xsi:type="dcterms:W3CDTF">2020-09-02T06:27:15Z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